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01"/>
  <workbookPr/>
  <mc:AlternateContent xmlns:mc="http://schemas.openxmlformats.org/markup-compatibility/2006">
    <mc:Choice Requires="x15">
      <x15ac:absPath xmlns:x15ac="http://schemas.microsoft.com/office/spreadsheetml/2010/11/ac" url="https://limerickcouncil.sharepoint.com/sites/DEPT/SHD/meet/Quarterly Municipal District Meetings/Housing Delivery Update Adare Rathkeale District/"/>
    </mc:Choice>
  </mc:AlternateContent>
  <xr:revisionPtr revIDLastSave="0" documentId="8_{8B7087DB-E671-494C-8047-12010044F2AF}" xr6:coauthVersionLast="47" xr6:coauthVersionMax="47" xr10:uidLastSave="{00000000-0000-0000-0000-000000000000}"/>
  <bookViews>
    <workbookView xWindow="0" yWindow="0" windowWidth="23040" windowHeight="8460" firstSheet="1" activeTab="1" xr2:uid="{00000000-000D-0000-FFFF-FFFF00000000}"/>
  </bookViews>
  <sheets>
    <sheet name="Summary of Delivery Streams" sheetId="4" r:id="rId1"/>
    <sheet name="Approved Social Housing" sheetId="5" r:id="rId2"/>
  </sheets>
  <externalReferences>
    <externalReference r:id="rId3"/>
  </externalReferences>
  <definedNames>
    <definedName name="_xlnm.Print_Area" localSheetId="0">'Summary of Delivery Streams'!$F$5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4" i="5" l="1"/>
  <c r="C9" i="5"/>
  <c r="C12" i="5" s="1"/>
  <c r="D9" i="5"/>
  <c r="D12" i="5" s="1"/>
  <c r="D14" i="5" s="1"/>
  <c r="E9" i="5"/>
  <c r="E12" i="5" s="1"/>
  <c r="E14" i="5" s="1"/>
  <c r="F9" i="5"/>
  <c r="F12" i="5" s="1"/>
  <c r="F14" i="5" s="1"/>
  <c r="G9" i="5"/>
  <c r="C10" i="5"/>
  <c r="D10" i="5"/>
  <c r="E10" i="5"/>
  <c r="F10" i="5"/>
  <c r="G10" i="5"/>
  <c r="N10" i="5"/>
  <c r="O10" i="5"/>
  <c r="P10" i="5"/>
  <c r="C11" i="5"/>
  <c r="D11" i="5"/>
  <c r="E11" i="5"/>
  <c r="F11" i="5"/>
  <c r="G11" i="5"/>
  <c r="M11" i="5"/>
  <c r="C20" i="5" a="1"/>
  <c r="C14" i="5" l="1"/>
  <c r="G12" i="5"/>
  <c r="G14" i="5" s="1"/>
  <c r="C20" i="5"/>
  <c r="D20" i="5" a="1"/>
  <c r="D20" i="5"/>
  <c r="E20" i="5" a="1"/>
  <c r="E20" i="5"/>
  <c r="F20" i="5" a="1"/>
  <c r="F20" i="5"/>
  <c r="G20" i="5"/>
  <c r="M20" i="5"/>
  <c r="M22" i="5"/>
  <c r="C23" i="5" a="1"/>
  <c r="C23" i="5"/>
  <c r="D23" i="5" a="1"/>
  <c r="D23" i="5"/>
  <c r="E23" i="5" a="1"/>
  <c r="E23" i="5"/>
  <c r="F23" i="5" a="1"/>
  <c r="F23" i="5"/>
  <c r="G23" i="5"/>
  <c r="M23" i="5"/>
  <c r="C25" i="5" a="1"/>
  <c r="C25" i="5"/>
  <c r="D25" i="5" a="1"/>
  <c r="D25" i="5"/>
  <c r="E25" i="5" a="1"/>
  <c r="E25" i="5"/>
  <c r="F25" i="5" a="1"/>
  <c r="F25" i="5"/>
  <c r="G25" i="5"/>
  <c r="C26" i="5" a="1"/>
  <c r="C26" i="5"/>
  <c r="D26" i="5" a="1"/>
  <c r="D26" i="5"/>
  <c r="E26" i="5" a="1"/>
  <c r="E26" i="5"/>
  <c r="F26" i="5" a="1"/>
  <c r="F26" i="5"/>
  <c r="G26" i="5"/>
  <c r="P26" i="5"/>
  <c r="C27" i="5" a="1"/>
  <c r="C27" i="5"/>
  <c r="D27" i="5" a="1"/>
  <c r="D27" i="5"/>
  <c r="E27" i="5" a="1"/>
  <c r="E27" i="5"/>
  <c r="F27" i="5" a="1"/>
  <c r="F27" i="5"/>
  <c r="G27" i="5"/>
  <c r="H27" i="5"/>
  <c r="H29" i="5" s="1"/>
  <c r="H9" i="5" s="1"/>
  <c r="I29" i="5"/>
  <c r="I9" i="5" s="1"/>
  <c r="I12" i="5" s="1"/>
  <c r="J29" i="5"/>
  <c r="J9" i="5" s="1"/>
  <c r="J12" i="5" s="1"/>
  <c r="K29" i="5"/>
  <c r="K9" i="5" s="1"/>
  <c r="K12" i="5" s="1"/>
  <c r="K14" i="5" s="1"/>
  <c r="L29" i="5"/>
  <c r="L9" i="5" s="1"/>
  <c r="L14" i="5" s="1"/>
  <c r="N29" i="5"/>
  <c r="N9" i="5" s="1"/>
  <c r="O29" i="5"/>
  <c r="O9" i="5" s="1"/>
  <c r="P29" i="5"/>
  <c r="P9" i="5" s="1"/>
  <c r="F34" i="5" a="1"/>
  <c r="M9" i="5" l="1"/>
  <c r="M27" i="5"/>
  <c r="M29" i="5" s="1"/>
  <c r="F34" i="5"/>
  <c r="G34" i="5"/>
  <c r="M34" i="5"/>
  <c r="M35" i="5"/>
  <c r="M36" i="5"/>
  <c r="M38" i="5"/>
  <c r="H39" i="5"/>
  <c r="H10" i="5" s="1"/>
  <c r="M10" i="5" s="1"/>
  <c r="M39" i="5"/>
  <c r="F44" i="5" a="1"/>
  <c r="M12" i="5" l="1"/>
  <c r="F44" i="5"/>
  <c r="M44" i="5"/>
  <c r="M45" i="5"/>
  <c r="M46" i="5"/>
  <c r="F48" i="5" a="1"/>
  <c r="L5" i="5" l="1"/>
  <c r="M14" i="5"/>
  <c r="F48" i="5"/>
  <c r="M48" i="5"/>
  <c r="H50" i="5"/>
  <c r="H11" i="5" s="1"/>
  <c r="H12" i="5" s="1"/>
  <c r="M50" i="5"/>
  <c r="N50" i="5"/>
  <c r="N11" i="5" s="1"/>
  <c r="O50" i="5"/>
  <c r="O11" i="5" s="1"/>
  <c r="O12" i="5" s="1"/>
  <c r="P50" i="5"/>
  <c r="P11" i="5" s="1"/>
  <c r="P12" i="5" s="1"/>
</calcChain>
</file>

<file path=xl/sharedStrings.xml><?xml version="1.0" encoding="utf-8"?>
<sst xmlns="http://schemas.openxmlformats.org/spreadsheetml/2006/main" count="102" uniqueCount="76">
  <si>
    <t>SUMMARY OF DELIVERY STREAMS</t>
  </si>
  <si>
    <t>EXPLANATION OF NEW BUILD DELIVERY STREAMS</t>
  </si>
  <si>
    <t>Delivery Stream</t>
  </si>
  <si>
    <t>Explanation of the Delivery Stream</t>
  </si>
  <si>
    <t xml:space="preserve">SHIP CONSTRUCTION </t>
  </si>
  <si>
    <t xml:space="preserve">SHIP stands for Social Housing Investment Programme.
100% Exchequer funded new build construction on Council land. Undergoes a 4 stage process with the Department of Housing, Local Government and Heritage, which means it has to pass 4 gateways for funding approval. The four stages include 1:Feasibility, 2: Pre-Planning, 3: Pre-Tender and 4: Tender Approval for the Builder. This 4 stage process in total can take 59 weeks. Managed and Delivered by Limerick City and County Council under LA Construction and Maintenance unit.
</t>
  </si>
  <si>
    <t>CAS CONSTRUCTION</t>
  </si>
  <si>
    <t xml:space="preserve">CAS stands for Capital Assistance Scheme.
The Capital Assistance Scheme (CAS) funding model provides 100% Exchequer funded new build construction on land owned by Approved Housing Bodies (AHBs). It is used to deliver specific housing for older people, homeless, and people with a disability or victims of domestic violence. Undergoes a 4 stage process (like SHIP Construction) with the Department of Housing, Local Government and Heritage, which means it has to pass 4 gateways for funding approval. This 4 stage process can take 75 weeks. Managed and Delivered by AHBs. 4-stage Programme, claims and mortgage oversight  by Limerick City and County Council under Housing Strategy and non-LA Construction unit. 
</t>
  </si>
  <si>
    <t>SHIP RENEWAL</t>
  </si>
  <si>
    <t>100% Exchequer funded construction on derelict vacant properties. These can be derelict properties acquired, within Local Authority ownership already or derelict properties vested under a compulsory acquisition.  Managed and Delivered by Limerick City and County Council under LA Construction and Maintenance unit.</t>
  </si>
  <si>
    <t>SHIP CONSTRUCTION TURNKEY</t>
  </si>
  <si>
    <t>Where land is finite and housing demand is high, Limerick City and County Council adds to their stock of new build social housing by contracting developers to deliver new social housing on privately owned land, based on existing designs and planning permissions. This speeds up the delivery of new homes on private land as it doesn't go through the same 4 stage process as SHIP Construction. For large sites being proposed for turnkeys, Limerick City and County Council has a policy of 30% social, 20% private/private rightsizing and 50% affordable (cost-rental or affordable purchase) to ensure a sustainable tenure and income mix.</t>
  </si>
  <si>
    <t>PART V</t>
  </si>
  <si>
    <t xml:space="preserve">Part Vs in Limerick are delivered as on-site houses as part of private planning permissions. These are 100% funded from the Exchequer. From September 2015. legislation was introduced allowing LAs to purchase 10% of new developments (ten or more units) for social housing, or, up to 10% of land zoned for housing development at “existing use value”. </t>
  </si>
  <si>
    <t>EXPLANATION OF ACQUISITION DELIVERY STREAMS</t>
  </si>
  <si>
    <t>CAS Acquisition</t>
  </si>
  <si>
    <t xml:space="preserve">The Capital Assistance Scheme (CAS) funding model provides 100% Exchequer fund for the acquisition and refurbishment of a property by Approved Housing Bodies (AHBs). Is subject to an acquisition and refurbishment  cap per bed type (e.g., 300,000 for a 4 bed property) in both the city area and the county area. Caps are set down by the Department of Housing, Local Government and Heritage and reviewed annually.
</t>
  </si>
  <si>
    <t>LA Acquisition: Buy and Renew Scheme</t>
  </si>
  <si>
    <t xml:space="preserve">The LA Acquisition scheme is the 'Buy and Renew Stream' -  a  funding model that provides 100% Exchequer fund for the acquisition and refurbishment of a vacant property in poor condition by Local Authorities. Is subject to an acquisition and refurbishment  cap per bed type (e.g., 300,000 for a 4 bed property) in both the city area and the county area. Caps are set down by the Department of Housing, Local Government and Heritage and reviewed annually.
The Buy and Renew initiative particularly focuses on older vacant homes to help tackle the problem of dereliction and improve the appearance of the community with the added value of delivery social housing units. </t>
  </si>
  <si>
    <t>EXPLANATION OF LEASING DELIVERY STREAMS</t>
  </si>
  <si>
    <t>AHB MTR: Approved Housing Body Mortgage to Rent</t>
  </si>
  <si>
    <t>The Mortgage to Rent (MTR) scheme introduced in 2012 is targeted at supporting households in mortgage arrears who have had their mortgage position deemed unsustainable by their lender under the Mortgage Arrears Resolution Process (MARP); agree to the voluntary surrender of their home and are deemed eligible for social housing support. 
The concept of the scheme is that a household with an unsustainable mortgage goes from being a homeowner to being a social housing tenant. The borrower surrenders their property to their lender who sells it to a MTR provider - in this case an Approved Housing Body (AHB). The AHB becomes the landlord and the borrower remains in the property as a tenant paying a differential rent to the landlord based on his or her income.</t>
  </si>
  <si>
    <t>LA RL: Local Authority Repair and Lease</t>
  </si>
  <si>
    <t>The Repair and Leasing Scheme, led by the Local Authority, is available to assist private property owners in utilising existing vacant housing stock throughout the country. The scheme is targeted at owners of vacant properties who cannot afford or access the funding needed to bring their properties up to the required standard for rental property. If eligible for the scheme, the property owner can avail of a loan of up to €60,000 from the local authority to carry out the refurbishment of property.</t>
  </si>
  <si>
    <t>Private MTR: Private Mortgage to Rent</t>
  </si>
  <si>
    <t>The Mortgage to Rent (MTR) scheme introduced in 2012 is targeted at supporting households in mortgage arrears who have had their mortgage position deemed unsustainable by their lender under the Mortgage Arrears Resolution Process (MARP); agree to the voluntary surrender of their home and are deemed eligible for social housing support. 
The concept of the scheme is that a household with an unsustainable mortgage goes from being a homeowner to being a social housing tenant. The borrower surrenders their property to their lender who sells it to a MTR provider - a private company, Home for Life Ltd. The local authority (in the case where the property is sold to a private company) becomes the landlord and the borrower remains in the property as a tenant paying a differential rent to the landlord based on his or her income.</t>
  </si>
  <si>
    <t>Report to:</t>
  </si>
  <si>
    <t>Adare Rathkeale Municipal District</t>
  </si>
  <si>
    <t>Date:</t>
  </si>
  <si>
    <t>2nd June 2022</t>
  </si>
  <si>
    <t>Target for Adare Rathkeale MD under Housing for All</t>
  </si>
  <si>
    <t>% Target being met as at June 2nd 2022</t>
  </si>
  <si>
    <t>%</t>
  </si>
  <si>
    <t>Adare Rathkeale Municipal District as at June 2nd 2022</t>
  </si>
  <si>
    <t>Rebuilding Ireland Projected Delivery 2018-2021</t>
  </si>
  <si>
    <t>Adare Rathkeale MD Housing for All Delivery 2022-2026</t>
  </si>
  <si>
    <t>Units awaiting approval</t>
  </si>
  <si>
    <t>Units not yet sent for approval</t>
  </si>
  <si>
    <t>Withdrawn/
On-hold</t>
  </si>
  <si>
    <t>2018 - 2021</t>
  </si>
  <si>
    <t>2022 - 2026</t>
  </si>
  <si>
    <t>Build Totals</t>
  </si>
  <si>
    <t>Acquisitions Totals</t>
  </si>
  <si>
    <t>Leasing Totals</t>
  </si>
  <si>
    <t>Totals</t>
  </si>
  <si>
    <t>Target for District as outlined in Housing Delivery Action Plan</t>
  </si>
  <si>
    <t>Shortfall/Over as at 2nd June 2022</t>
  </si>
  <si>
    <t>LCCC Comment as at 2nd Junue 2022</t>
  </si>
  <si>
    <t>Currently at 41% of 5 year target of 154 new homes (63 no. approved homes underway)</t>
  </si>
  <si>
    <t>Build Delivery in Detail</t>
  </si>
  <si>
    <t>Expected Handover by Year</t>
  </si>
  <si>
    <t>SHIP CONSTRUCTION: Deerpark Adare</t>
  </si>
  <si>
    <t>SHIP CONSTRUCTION: Various Locations</t>
  </si>
  <si>
    <t xml:space="preserve">CAS CONSTRUCTION: Towerfield, Croom </t>
  </si>
  <si>
    <t>CAS CONSTRUCTION: Main Street Croom</t>
  </si>
  <si>
    <t>CAS CONSTRUCTION: Various Locations</t>
  </si>
  <si>
    <t>SHIP RENEWAL: Various Locations</t>
  </si>
  <si>
    <t>SHIP CONSTRUCTION TURNKEY: The Orchard, Pallaskenry</t>
  </si>
  <si>
    <t>LA Part V: Manorbrook, Adare</t>
  </si>
  <si>
    <t>LA Part V: Various Locations agreed</t>
  </si>
  <si>
    <t>Build Sub-Total as at 2nd June 2022</t>
  </si>
  <si>
    <t>Acquisition Delivery in Detail</t>
  </si>
  <si>
    <t>CAS Acquisitions: Elm Park</t>
  </si>
  <si>
    <t>CAS Acquisitions: St.Senan's Terrace</t>
  </si>
  <si>
    <t>CAS Acquisitions: Main Street Croom</t>
  </si>
  <si>
    <t>LA Acquisition: Parochial House, Ballycormack, Shanagolden</t>
  </si>
  <si>
    <t>LA Acquisitions: Main Street Croom</t>
  </si>
  <si>
    <t>Acquisition Sub-Total as at 2nd June 2022</t>
  </si>
  <si>
    <t>Leasing Delivery in Detail</t>
  </si>
  <si>
    <t>Private Mortgage to Rent: Askeaton</t>
  </si>
  <si>
    <t>Private Mortgage to Rent: Dromore Lodge, Kildimo</t>
  </si>
  <si>
    <t>Private Mortgage to Rent: Cois Sruthain, Croom</t>
  </si>
  <si>
    <t>Private Mortgage to Rent: Various Locations</t>
  </si>
  <si>
    <t>AHB Mortgage to Rent: Pallaskenry</t>
  </si>
  <si>
    <t>Repair and Lease Scheme: Various Locations</t>
  </si>
  <si>
    <t>Leaasing Sub-Total as at 2nd June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</si>
</sst>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Calibri"/>
      <family val="2"/>
      <scheme val="minor"/>
    </font>
    <font>
      <sz val="11"/>
      <color rgb="FF000000"/>
      <name val="Calibri"/>
      <family val="2"/>
      <scheme val="minor"/>
    </font>
    <font>
      <sz val="10"/>
      <color rgb="FF000000"/>
      <name val="Calibri"/>
      <family val="2"/>
      <scheme val="minor"/>
    </font>
    <font>
      <b/>
      <sz val="12"/>
      <color rgb="FF000000"/>
      <name val="Calibri"/>
      <family val="2"/>
      <scheme val="minor"/>
    </font>
    <font>
      <b/>
      <sz val="14"/>
      <name val="Calibri"/>
      <family val="2"/>
      <scheme val="minor"/>
    </font>
    <font>
      <b/>
      <sz val="10"/>
      <color rgb="FF000000"/>
      <name val="Calibri"/>
      <family val="2"/>
      <scheme val="minor"/>
    </font>
    <font>
      <sz val="10"/>
      <color rgb="FFFFFFFF"/>
      <name val="Calibri"/>
      <scheme val="minor"/>
    </font>
    <font>
      <b/>
      <sz val="16"/>
      <color rgb="FF000000"/>
      <name val="Calibri"/>
      <family val="2"/>
      <scheme val="minor"/>
    </font>
    <font>
      <b/>
      <sz val="11"/>
      <color theme="1"/>
      <name val="Calibri"/>
      <family val="2"/>
      <scheme val="minor"/>
    </font>
    <font>
      <b/>
      <sz val="11"/>
      <color rgb="FF000000"/>
      <name val="Calibri"/>
      <family val="2"/>
      <scheme val="minor"/>
    </font>
    <font>
      <sz val="10"/>
      <color theme="1"/>
      <name val="Calibri"/>
      <family val="2"/>
      <scheme val="minor"/>
    </font>
    <font>
      <b/>
      <sz val="14"/>
      <color rgb="FF000000"/>
      <name val="Calibri"/>
      <scheme val="minor"/>
    </font>
    <font>
      <b/>
      <sz val="14"/>
      <color rgb="FF000000"/>
      <name val="Calibri"/>
      <family val="2"/>
      <scheme val="minor"/>
    </font>
    <font>
      <b/>
      <sz val="10"/>
      <color theme="1"/>
      <name val="Calibri"/>
      <family val="2"/>
      <scheme val="minor"/>
    </font>
    <font>
      <sz val="10"/>
      <color rgb="FF0070C0"/>
      <name val="Calibri"/>
      <family val="2"/>
      <scheme val="minor"/>
    </font>
    <font>
      <b/>
      <sz val="16"/>
      <color theme="1"/>
      <name val="Calibri"/>
      <family val="2"/>
      <scheme val="minor"/>
    </font>
    <font>
      <b/>
      <sz val="10"/>
      <color theme="0"/>
      <name val="Calibri"/>
      <family val="2"/>
      <scheme val="minor"/>
    </font>
    <font>
      <sz val="10"/>
      <color theme="0"/>
      <name val="Calibri"/>
      <family val="2"/>
      <scheme val="minor"/>
    </font>
    <font>
      <b/>
      <i/>
      <u/>
      <sz val="10"/>
      <color theme="0"/>
      <name val="Calibri"/>
      <family val="2"/>
      <scheme val="minor"/>
    </font>
    <font>
      <sz val="10"/>
      <color rgb="FF375623"/>
      <name val="Calibri"/>
      <family val="2"/>
      <scheme val="minor"/>
    </font>
    <font>
      <b/>
      <i/>
      <u/>
      <sz val="10"/>
      <color theme="5"/>
      <name val="Calibri"/>
      <family val="2"/>
      <scheme val="minor"/>
    </font>
    <font>
      <b/>
      <u/>
      <sz val="10"/>
      <color theme="1"/>
      <name val="Calibri"/>
      <family val="2"/>
      <scheme val="minor"/>
    </font>
    <font>
      <b/>
      <i/>
      <sz val="10"/>
      <color rgb="FFC00000"/>
      <name val="Calibri"/>
      <family val="2"/>
      <scheme val="minor"/>
    </font>
    <font>
      <b/>
      <sz val="12"/>
      <color rgb="FF375623"/>
      <name val="Calibri"/>
      <family val="2"/>
      <scheme val="minor"/>
    </font>
    <font>
      <b/>
      <sz val="12"/>
      <color theme="1"/>
      <name val="Calibri"/>
      <family val="2"/>
      <scheme val="minor"/>
    </font>
    <font>
      <b/>
      <u/>
      <sz val="10"/>
      <color rgb="FF000000"/>
      <name val="Calibri"/>
      <family val="2"/>
      <scheme val="minor"/>
    </font>
  </fonts>
  <fills count="17">
    <fill>
      <patternFill patternType="none"/>
    </fill>
    <fill>
      <patternFill patternType="gray125"/>
    </fill>
    <fill>
      <patternFill patternType="solid">
        <fgColor rgb="FF70AD47"/>
        <bgColor rgb="FF000000"/>
      </patternFill>
    </fill>
    <fill>
      <patternFill patternType="solid">
        <fgColor rgb="FFFFFFFF"/>
        <bgColor rgb="FF000000"/>
      </patternFill>
    </fill>
    <fill>
      <patternFill patternType="solid">
        <fgColor rgb="FFC6E0B4"/>
        <bgColor rgb="FF000000"/>
      </patternFill>
    </fill>
    <fill>
      <patternFill patternType="solid">
        <fgColor rgb="FFC6E0B4"/>
        <bgColor indexed="64"/>
      </patternFill>
    </fill>
    <fill>
      <patternFill patternType="solid">
        <fgColor rgb="FFFFFFFF"/>
        <bgColor indexed="64"/>
      </patternFill>
    </fill>
    <fill>
      <patternFill patternType="solid">
        <fgColor rgb="FF92D050"/>
        <bgColor indexed="64"/>
      </patternFill>
    </fill>
    <fill>
      <patternFill patternType="solid">
        <fgColor theme="9" tint="0.59999389629810485"/>
        <bgColor indexed="64"/>
      </patternFill>
    </fill>
    <fill>
      <patternFill patternType="solid">
        <fgColor rgb="FF70AD47"/>
        <bgColor indexed="64"/>
      </patternFill>
    </fill>
    <fill>
      <patternFill patternType="solid">
        <fgColor theme="6"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F00"/>
        <bgColor indexed="64"/>
      </patternFill>
    </fill>
  </fills>
  <borders count="39">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medium">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right/>
      <top style="medium">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indexed="64"/>
      </top>
      <bottom/>
      <diagonal/>
    </border>
    <border>
      <left/>
      <right style="medium">
        <color rgb="FF000000"/>
      </right>
      <top style="medium">
        <color indexed="64"/>
      </top>
      <bottom/>
      <diagonal/>
    </border>
  </borders>
  <cellStyleXfs count="1">
    <xf numFmtId="0" fontId="0" fillId="0" borderId="0"/>
  </cellStyleXfs>
  <cellXfs count="169">
    <xf numFmtId="0" fontId="0" fillId="0" borderId="0" xfId="0"/>
    <xf numFmtId="0" fontId="1" fillId="0" borderId="0" xfId="0" applyFont="1"/>
    <xf numFmtId="0" fontId="3" fillId="6" borderId="5" xfId="0" applyFont="1" applyFill="1" applyBorder="1" applyAlignment="1">
      <alignment horizontal="right"/>
    </xf>
    <xf numFmtId="0" fontId="0" fillId="6" borderId="1" xfId="0" applyFill="1" applyBorder="1"/>
    <xf numFmtId="0" fontId="0" fillId="6" borderId="4" xfId="0" applyFill="1" applyBorder="1"/>
    <xf numFmtId="0" fontId="2" fillId="0" borderId="17" xfId="0" applyFont="1" applyBorder="1" applyAlignment="1">
      <alignment horizontal="left" vertical="top" wrapText="1"/>
    </xf>
    <xf numFmtId="0" fontId="8" fillId="0" borderId="15" xfId="0" applyFont="1" applyBorder="1" applyAlignment="1">
      <alignment vertical="top"/>
    </xf>
    <xf numFmtId="0" fontId="0" fillId="0" borderId="20" xfId="0" applyBorder="1"/>
    <xf numFmtId="0" fontId="8" fillId="0" borderId="21" xfId="0" applyFont="1" applyBorder="1" applyAlignment="1">
      <alignment vertical="top"/>
    </xf>
    <xf numFmtId="0" fontId="8" fillId="0" borderId="20" xfId="0" applyFont="1" applyBorder="1" applyAlignment="1">
      <alignment vertical="top"/>
    </xf>
    <xf numFmtId="0" fontId="5" fillId="4" borderId="10" xfId="0" applyFont="1" applyFill="1" applyBorder="1" applyAlignment="1">
      <alignment horizontal="left" vertical="top"/>
    </xf>
    <xf numFmtId="0" fontId="5" fillId="4" borderId="10" xfId="0" applyFont="1" applyFill="1" applyBorder="1" applyAlignment="1">
      <alignment vertical="top"/>
    </xf>
    <xf numFmtId="0" fontId="8" fillId="5" borderId="10" xfId="0" applyFont="1" applyFill="1" applyBorder="1" applyAlignment="1">
      <alignment vertical="top"/>
    </xf>
    <xf numFmtId="0" fontId="2" fillId="3" borderId="17" xfId="0" applyFont="1" applyFill="1" applyBorder="1" applyAlignment="1">
      <alignment horizontal="left" vertical="top" wrapText="1"/>
    </xf>
    <xf numFmtId="0" fontId="9" fillId="5" borderId="10" xfId="0" applyFont="1" applyFill="1" applyBorder="1" applyAlignment="1">
      <alignment vertical="top"/>
    </xf>
    <xf numFmtId="0" fontId="9" fillId="5" borderId="13" xfId="0" applyFont="1" applyFill="1" applyBorder="1" applyAlignment="1">
      <alignment vertical="top"/>
    </xf>
    <xf numFmtId="0" fontId="2" fillId="3" borderId="22" xfId="0" applyFont="1" applyFill="1" applyBorder="1" applyAlignment="1">
      <alignment horizontal="left" vertical="top" wrapText="1"/>
    </xf>
    <xf numFmtId="0" fontId="0" fillId="6" borderId="31" xfId="0" applyFill="1" applyBorder="1"/>
    <xf numFmtId="0" fontId="6" fillId="6" borderId="6" xfId="0" applyFont="1" applyFill="1" applyBorder="1"/>
    <xf numFmtId="0" fontId="3" fillId="6" borderId="23" xfId="0" applyFont="1" applyFill="1" applyBorder="1" applyAlignment="1">
      <alignment horizontal="right"/>
    </xf>
    <xf numFmtId="0" fontId="0" fillId="6" borderId="0" xfId="0" applyFill="1"/>
    <xf numFmtId="0" fontId="2" fillId="6" borderId="0" xfId="0" applyFont="1" applyFill="1"/>
    <xf numFmtId="0" fontId="10" fillId="0" borderId="18" xfId="0" applyFont="1" applyBorder="1" applyAlignment="1">
      <alignment vertical="top" wrapText="1"/>
    </xf>
    <xf numFmtId="0" fontId="10" fillId="0" borderId="17" xfId="0" applyFont="1" applyBorder="1" applyAlignment="1">
      <alignment vertical="top" wrapText="1"/>
    </xf>
    <xf numFmtId="0" fontId="5" fillId="5" borderId="9" xfId="0" applyFont="1" applyFill="1" applyBorder="1" applyAlignment="1">
      <alignment vertical="top"/>
    </xf>
    <xf numFmtId="0" fontId="5" fillId="5" borderId="10" xfId="0" applyFont="1" applyFill="1" applyBorder="1" applyAlignment="1">
      <alignment vertical="top"/>
    </xf>
    <xf numFmtId="0" fontId="11" fillId="0" borderId="9" xfId="0" applyFont="1" applyBorder="1" applyAlignment="1">
      <alignment horizontal="center"/>
    </xf>
    <xf numFmtId="0" fontId="12" fillId="3" borderId="18" xfId="0" applyFont="1" applyFill="1" applyBorder="1" applyAlignment="1">
      <alignment horizontal="center" wrapText="1"/>
    </xf>
    <xf numFmtId="49" fontId="0" fillId="0" borderId="0" xfId="0" applyNumberFormat="1" applyAlignment="1">
      <alignment horizontal="left" wrapText="1"/>
    </xf>
    <xf numFmtId="0" fontId="10" fillId="0" borderId="0" xfId="0" applyFont="1"/>
    <xf numFmtId="3" fontId="10" fillId="6" borderId="13" xfId="0" applyNumberFormat="1" applyFont="1" applyFill="1" applyBorder="1" applyAlignment="1">
      <alignment horizontal="center" vertical="center" wrapText="1"/>
    </xf>
    <xf numFmtId="3" fontId="13" fillId="5" borderId="13" xfId="0" applyNumberFormat="1" applyFont="1" applyFill="1" applyBorder="1" applyAlignment="1">
      <alignment horizontal="center" vertical="center" wrapText="1"/>
    </xf>
    <xf numFmtId="3" fontId="13" fillId="6" borderId="13" xfId="0" applyNumberFormat="1" applyFont="1" applyFill="1" applyBorder="1" applyAlignment="1">
      <alignment horizontal="center" vertical="center"/>
    </xf>
    <xf numFmtId="3" fontId="10" fillId="6" borderId="10" xfId="0" applyNumberFormat="1" applyFont="1" applyFill="1" applyBorder="1" applyAlignment="1">
      <alignment horizontal="center" vertical="center" wrapText="1"/>
    </xf>
    <xf numFmtId="3" fontId="13" fillId="5" borderId="10" xfId="0" applyNumberFormat="1" applyFont="1" applyFill="1" applyBorder="1" applyAlignment="1">
      <alignment horizontal="center" vertical="center" wrapText="1"/>
    </xf>
    <xf numFmtId="3" fontId="13" fillId="6" borderId="10" xfId="0" applyNumberFormat="1" applyFont="1" applyFill="1" applyBorder="1" applyAlignment="1">
      <alignment horizontal="center" vertical="center"/>
    </xf>
    <xf numFmtId="49" fontId="13" fillId="6" borderId="10" xfId="0" applyNumberFormat="1" applyFont="1" applyFill="1" applyBorder="1" applyAlignment="1">
      <alignment horizontal="center" vertical="center" wrapText="1"/>
    </xf>
    <xf numFmtId="0" fontId="13" fillId="5" borderId="10" xfId="0" applyFont="1" applyFill="1" applyBorder="1" applyAlignment="1">
      <alignment horizontal="center" vertical="center" wrapText="1"/>
    </xf>
    <xf numFmtId="0" fontId="13" fillId="6" borderId="10" xfId="0" applyFont="1" applyFill="1" applyBorder="1" applyAlignment="1">
      <alignment horizontal="center" vertical="center" wrapText="1"/>
    </xf>
    <xf numFmtId="3" fontId="13" fillId="6" borderId="10" xfId="0" applyNumberFormat="1" applyFont="1" applyFill="1" applyBorder="1" applyAlignment="1">
      <alignment horizontal="center" vertical="center" wrapText="1"/>
    </xf>
    <xf numFmtId="0" fontId="15" fillId="0" borderId="0" xfId="0" applyFont="1" applyAlignment="1">
      <alignment horizontal="center" vertical="center" textRotation="90"/>
    </xf>
    <xf numFmtId="3" fontId="13" fillId="10" borderId="34" xfId="0" applyNumberFormat="1" applyFont="1" applyFill="1" applyBorder="1" applyAlignment="1">
      <alignment horizontal="center" vertical="center"/>
    </xf>
    <xf numFmtId="3" fontId="10" fillId="0" borderId="10" xfId="0" applyNumberFormat="1" applyFont="1" applyBorder="1" applyAlignment="1">
      <alignment horizontal="center" vertical="center" wrapText="1"/>
    </xf>
    <xf numFmtId="0" fontId="13" fillId="11" borderId="34" xfId="0" applyFont="1" applyFill="1" applyBorder="1" applyAlignment="1">
      <alignment horizontal="center" vertical="center" wrapText="1"/>
    </xf>
    <xf numFmtId="0" fontId="13" fillId="12" borderId="10" xfId="0" applyFont="1" applyFill="1" applyBorder="1" applyAlignment="1">
      <alignment horizontal="center" vertical="center" wrapText="1"/>
    </xf>
    <xf numFmtId="0" fontId="13" fillId="13" borderId="10" xfId="0" applyFont="1" applyFill="1" applyBorder="1" applyAlignment="1">
      <alignment horizontal="center" vertical="center" wrapText="1"/>
    </xf>
    <xf numFmtId="0" fontId="13" fillId="14" borderId="10" xfId="0" applyFont="1" applyFill="1" applyBorder="1" applyAlignment="1">
      <alignment horizontal="center" vertical="center" wrapText="1"/>
    </xf>
    <xf numFmtId="0" fontId="13" fillId="15" borderId="10" xfId="0" applyFont="1" applyFill="1" applyBorder="1" applyAlignment="1">
      <alignment horizontal="center" vertical="center" wrapText="1"/>
    </xf>
    <xf numFmtId="49" fontId="13" fillId="6" borderId="13" xfId="0" applyNumberFormat="1" applyFont="1" applyFill="1" applyBorder="1" applyAlignment="1">
      <alignment horizontal="center" vertical="center" wrapText="1"/>
    </xf>
    <xf numFmtId="0" fontId="13" fillId="5" borderId="13" xfId="0" applyFont="1" applyFill="1" applyBorder="1" applyAlignment="1">
      <alignment horizontal="center" vertical="center" wrapText="1"/>
    </xf>
    <xf numFmtId="3" fontId="13" fillId="0" borderId="10" xfId="0" applyNumberFormat="1" applyFont="1" applyBorder="1" applyAlignment="1">
      <alignment horizontal="center" vertical="top" wrapText="1"/>
    </xf>
    <xf numFmtId="3" fontId="5" fillId="8" borderId="10" xfId="0" applyNumberFormat="1" applyFont="1" applyFill="1" applyBorder="1" applyAlignment="1">
      <alignment horizontal="center" vertical="center" wrapText="1"/>
    </xf>
    <xf numFmtId="3" fontId="17" fillId="0" borderId="10" xfId="0" applyNumberFormat="1" applyFont="1" applyBorder="1" applyAlignment="1">
      <alignment horizontal="center" vertical="center" wrapText="1"/>
    </xf>
    <xf numFmtId="0" fontId="17" fillId="0" borderId="10" xfId="0" applyFont="1" applyBorder="1" applyAlignment="1">
      <alignment horizontal="center" vertical="center" wrapText="1"/>
    </xf>
    <xf numFmtId="3" fontId="2" fillId="0" borderId="13" xfId="0" applyNumberFormat="1" applyFont="1" applyBorder="1" applyAlignment="1">
      <alignment horizontal="center" vertical="center" wrapText="1"/>
    </xf>
    <xf numFmtId="3" fontId="5" fillId="8" borderId="13" xfId="0" applyNumberFormat="1" applyFont="1" applyFill="1" applyBorder="1" applyAlignment="1">
      <alignment horizontal="center" vertical="center" wrapText="1"/>
    </xf>
    <xf numFmtId="3" fontId="5" fillId="0" borderId="13" xfId="0" applyNumberFormat="1" applyFont="1" applyBorder="1" applyAlignment="1">
      <alignment horizontal="center" vertical="center"/>
    </xf>
    <xf numFmtId="3" fontId="10" fillId="0" borderId="13" xfId="0" applyNumberFormat="1" applyFont="1" applyBorder="1" applyAlignment="1">
      <alignment horizontal="center" vertical="center" wrapText="1"/>
    </xf>
    <xf numFmtId="3" fontId="13" fillId="8" borderId="13" xfId="0" applyNumberFormat="1" applyFont="1" applyFill="1" applyBorder="1" applyAlignment="1">
      <alignment horizontal="center" vertical="center" wrapText="1"/>
    </xf>
    <xf numFmtId="3" fontId="13" fillId="0" borderId="13" xfId="0" applyNumberFormat="1" applyFont="1" applyBorder="1" applyAlignment="1">
      <alignment horizontal="center" vertical="center"/>
    </xf>
    <xf numFmtId="3" fontId="13" fillId="8" borderId="10" xfId="0" applyNumberFormat="1" applyFont="1" applyFill="1" applyBorder="1" applyAlignment="1">
      <alignment horizontal="center" vertical="center" wrapText="1"/>
    </xf>
    <xf numFmtId="3" fontId="13" fillId="0" borderId="10" xfId="0" applyNumberFormat="1" applyFont="1" applyBorder="1" applyAlignment="1">
      <alignment horizontal="center" vertical="center"/>
    </xf>
    <xf numFmtId="0" fontId="13" fillId="11" borderId="10" xfId="0" applyFont="1" applyFill="1" applyBorder="1" applyAlignment="1">
      <alignment horizontal="center" vertical="center" wrapText="1"/>
    </xf>
    <xf numFmtId="0" fontId="17" fillId="0" borderId="0" xfId="0" applyFont="1"/>
    <xf numFmtId="0" fontId="13" fillId="5" borderId="9" xfId="0" applyFont="1" applyFill="1" applyBorder="1" applyAlignment="1">
      <alignment horizontal="center" vertical="center" wrapText="1"/>
    </xf>
    <xf numFmtId="0" fontId="13" fillId="6" borderId="9" xfId="0" applyFont="1" applyFill="1" applyBorder="1" applyAlignment="1">
      <alignment horizontal="center" vertical="center" wrapText="1"/>
    </xf>
    <xf numFmtId="3" fontId="13" fillId="0" borderId="10" xfId="0" applyNumberFormat="1" applyFont="1" applyBorder="1" applyAlignment="1">
      <alignment horizontal="center" vertical="center" wrapText="1"/>
    </xf>
    <xf numFmtId="3" fontId="20" fillId="0" borderId="13" xfId="0" applyNumberFormat="1" applyFont="1" applyBorder="1" applyAlignment="1">
      <alignment vertical="center" wrapText="1"/>
    </xf>
    <xf numFmtId="3" fontId="20" fillId="0" borderId="14" xfId="0" applyNumberFormat="1" applyFont="1" applyBorder="1" applyAlignment="1">
      <alignment vertical="center" wrapText="1"/>
    </xf>
    <xf numFmtId="3" fontId="13" fillId="0" borderId="13" xfId="0" applyNumberFormat="1" applyFont="1" applyBorder="1" applyAlignment="1">
      <alignment horizontal="center" vertical="center" wrapText="1"/>
    </xf>
    <xf numFmtId="3" fontId="13" fillId="0" borderId="14" xfId="0" applyNumberFormat="1" applyFont="1" applyBorder="1" applyAlignment="1">
      <alignment horizontal="center" vertical="center" wrapText="1"/>
    </xf>
    <xf numFmtId="3" fontId="13" fillId="6" borderId="13" xfId="0" applyNumberFormat="1" applyFont="1" applyFill="1" applyBorder="1" applyAlignment="1">
      <alignment horizontal="center" vertical="center" wrapText="1"/>
    </xf>
    <xf numFmtId="3" fontId="13" fillId="9" borderId="10" xfId="0" applyNumberFormat="1" applyFont="1" applyFill="1" applyBorder="1" applyAlignment="1">
      <alignment horizontal="center" vertical="center" wrapText="1"/>
    </xf>
    <xf numFmtId="3" fontId="0" fillId="0" borderId="10" xfId="0" applyNumberFormat="1" applyBorder="1" applyAlignment="1">
      <alignment horizontal="center"/>
    </xf>
    <xf numFmtId="3" fontId="0" fillId="0" borderId="12" xfId="0" applyNumberFormat="1" applyBorder="1" applyAlignment="1">
      <alignment horizontal="center"/>
    </xf>
    <xf numFmtId="3" fontId="22" fillId="0" borderId="10" xfId="0" applyNumberFormat="1" applyFont="1" applyBorder="1" applyAlignment="1">
      <alignment horizontal="center" vertical="center" wrapText="1"/>
    </xf>
    <xf numFmtId="3" fontId="13" fillId="11" borderId="10" xfId="0" applyNumberFormat="1" applyFont="1" applyFill="1" applyBorder="1" applyAlignment="1">
      <alignment horizontal="center" vertical="center" wrapText="1"/>
    </xf>
    <xf numFmtId="0" fontId="10" fillId="0" borderId="5" xfId="0" applyFont="1" applyBorder="1"/>
    <xf numFmtId="0" fontId="17" fillId="0" borderId="4" xfId="0" applyFont="1" applyBorder="1" applyAlignment="1">
      <alignment horizontal="center" vertical="center"/>
    </xf>
    <xf numFmtId="0" fontId="10" fillId="0" borderId="4" xfId="0" applyFont="1" applyBorder="1"/>
    <xf numFmtId="0" fontId="10" fillId="0" borderId="3" xfId="0" applyFont="1" applyBorder="1"/>
    <xf numFmtId="0" fontId="10" fillId="0" borderId="2" xfId="0" applyFont="1" applyBorder="1"/>
    <xf numFmtId="0" fontId="10" fillId="0" borderId="1" xfId="0" applyFont="1" applyBorder="1"/>
    <xf numFmtId="0" fontId="15" fillId="0" borderId="0" xfId="0" applyFont="1" applyAlignment="1">
      <alignment vertical="center" textRotation="90"/>
    </xf>
    <xf numFmtId="0" fontId="7" fillId="0" borderId="0" xfId="0" applyFont="1" applyAlignment="1">
      <alignment horizontal="center" vertical="center" textRotation="90"/>
    </xf>
    <xf numFmtId="0" fontId="17" fillId="0" borderId="0" xfId="0" applyFont="1" applyAlignment="1">
      <alignment horizontal="center" vertical="center" wrapText="1"/>
    </xf>
    <xf numFmtId="3" fontId="17" fillId="0" borderId="0" xfId="0" applyNumberFormat="1" applyFont="1" applyAlignment="1">
      <alignment horizontal="center" vertical="center" wrapText="1"/>
    </xf>
    <xf numFmtId="3" fontId="3" fillId="0" borderId="0" xfId="0" applyNumberFormat="1" applyFont="1" applyAlignment="1">
      <alignment wrapText="1"/>
    </xf>
    <xf numFmtId="0" fontId="17" fillId="0" borderId="20" xfId="0" applyFont="1" applyBorder="1" applyAlignment="1">
      <alignment horizontal="center" vertical="center"/>
    </xf>
    <xf numFmtId="0" fontId="17" fillId="0" borderId="15" xfId="0" applyFont="1" applyBorder="1" applyAlignment="1">
      <alignment horizontal="center" vertical="center"/>
    </xf>
    <xf numFmtId="0" fontId="13" fillId="5" borderId="15" xfId="0" applyFont="1" applyFill="1" applyBorder="1" applyAlignment="1">
      <alignment horizontal="left" vertical="center"/>
    </xf>
    <xf numFmtId="3" fontId="0" fillId="0" borderId="17" xfId="0" applyNumberFormat="1" applyBorder="1" applyAlignment="1">
      <alignment horizontal="center"/>
    </xf>
    <xf numFmtId="0" fontId="13" fillId="9" borderId="15" xfId="0" applyFont="1" applyFill="1" applyBorder="1" applyAlignment="1">
      <alignment horizontal="left" vertical="center"/>
    </xf>
    <xf numFmtId="3" fontId="21" fillId="9" borderId="17" xfId="0" applyNumberFormat="1" applyFont="1" applyFill="1" applyBorder="1" applyAlignment="1">
      <alignment horizontal="center" vertical="top" wrapText="1"/>
    </xf>
    <xf numFmtId="0" fontId="13" fillId="6" borderId="21" xfId="0" applyFont="1" applyFill="1" applyBorder="1" applyAlignment="1">
      <alignment horizontal="left" vertical="center"/>
    </xf>
    <xf numFmtId="3" fontId="13" fillId="0" borderId="22" xfId="0" applyNumberFormat="1" applyFont="1" applyBorder="1" applyAlignment="1">
      <alignment horizontal="center" vertical="center" wrapText="1"/>
    </xf>
    <xf numFmtId="0" fontId="13" fillId="0" borderId="21" xfId="0" applyFont="1" applyBorder="1" applyAlignment="1" applyProtection="1">
      <alignment vertical="center"/>
      <protection locked="0"/>
    </xf>
    <xf numFmtId="3" fontId="20" fillId="0" borderId="22" xfId="0" applyNumberFormat="1" applyFont="1" applyBorder="1" applyAlignment="1">
      <alignment vertical="center" wrapText="1"/>
    </xf>
    <xf numFmtId="0" fontId="13" fillId="0" borderId="15" xfId="0" applyFont="1" applyBorder="1" applyAlignment="1" applyProtection="1">
      <alignment vertical="center"/>
      <protection locked="0"/>
    </xf>
    <xf numFmtId="3" fontId="18" fillId="0" borderId="0" xfId="0" applyNumberFormat="1" applyFont="1" applyAlignment="1">
      <alignment vertical="top" wrapText="1"/>
    </xf>
    <xf numFmtId="0" fontId="14" fillId="0" borderId="20" xfId="0" applyFont="1" applyBorder="1" applyAlignment="1">
      <alignment horizontal="center" vertical="top" wrapText="1"/>
    </xf>
    <xf numFmtId="0" fontId="13" fillId="0" borderId="15" xfId="0" applyFont="1" applyBorder="1" applyAlignment="1">
      <alignment horizontal="center" vertical="center" wrapText="1"/>
    </xf>
    <xf numFmtId="0" fontId="10" fillId="0" borderId="15" xfId="0" applyFont="1" applyBorder="1" applyAlignment="1">
      <alignment horizontal="left" vertical="center"/>
    </xf>
    <xf numFmtId="3" fontId="10" fillId="0" borderId="17" xfId="0" applyNumberFormat="1" applyFont="1" applyBorder="1" applyAlignment="1">
      <alignment horizontal="center" vertical="center" wrapText="1"/>
    </xf>
    <xf numFmtId="0" fontId="10" fillId="0" borderId="15" xfId="0" applyFont="1" applyBorder="1" applyAlignment="1">
      <alignment horizontal="left" vertical="center" wrapText="1"/>
    </xf>
    <xf numFmtId="14" fontId="10" fillId="0" borderId="15" xfId="0" applyNumberFormat="1" applyFont="1" applyBorder="1" applyAlignment="1">
      <alignment horizontal="left" vertical="center"/>
    </xf>
    <xf numFmtId="14" fontId="10" fillId="0" borderId="21" xfId="0" applyNumberFormat="1" applyFont="1" applyBorder="1" applyAlignment="1">
      <alignment horizontal="left" vertical="center"/>
    </xf>
    <xf numFmtId="3" fontId="10" fillId="0" borderId="22" xfId="0" applyNumberFormat="1" applyFont="1" applyBorder="1" applyAlignment="1">
      <alignment horizontal="center" vertical="center" wrapText="1"/>
    </xf>
    <xf numFmtId="0" fontId="2" fillId="0" borderId="15" xfId="0" applyFont="1" applyBorder="1" applyAlignment="1">
      <alignment horizontal="left" vertical="center"/>
    </xf>
    <xf numFmtId="3" fontId="2" fillId="0" borderId="22" xfId="0" applyNumberFormat="1" applyFont="1" applyBorder="1" applyAlignment="1">
      <alignment horizontal="center" vertical="center" wrapText="1"/>
    </xf>
    <xf numFmtId="0" fontId="5" fillId="0" borderId="15" xfId="0" applyFont="1" applyBorder="1" applyAlignment="1">
      <alignment horizontal="left" vertical="center"/>
    </xf>
    <xf numFmtId="3" fontId="13" fillId="0" borderId="17" xfId="0" applyNumberFormat="1" applyFont="1" applyBorder="1" applyAlignment="1">
      <alignment horizontal="center"/>
    </xf>
    <xf numFmtId="0" fontId="17" fillId="0" borderId="21" xfId="0" applyFont="1" applyBorder="1" applyAlignment="1">
      <alignment horizontal="center" vertical="center"/>
    </xf>
    <xf numFmtId="49" fontId="5" fillId="6" borderId="22" xfId="0" applyNumberFormat="1" applyFont="1" applyFill="1" applyBorder="1" applyAlignment="1">
      <alignment horizontal="center" vertical="center" wrapText="1"/>
    </xf>
    <xf numFmtId="49" fontId="16" fillId="6" borderId="17" xfId="0" applyNumberFormat="1" applyFont="1" applyFill="1" applyBorder="1" applyAlignment="1">
      <alignment horizontal="center" vertical="center" wrapText="1"/>
    </xf>
    <xf numFmtId="14" fontId="10" fillId="6" borderId="15" xfId="0" applyNumberFormat="1" applyFont="1" applyFill="1" applyBorder="1" applyAlignment="1" applyProtection="1">
      <alignment horizontal="left" vertical="center"/>
      <protection locked="0"/>
    </xf>
    <xf numFmtId="3" fontId="10" fillId="6" borderId="17" xfId="0" applyNumberFormat="1" applyFont="1" applyFill="1" applyBorder="1" applyAlignment="1">
      <alignment horizontal="center" vertical="center" wrapText="1"/>
    </xf>
    <xf numFmtId="3" fontId="10" fillId="0" borderId="0" xfId="0" applyNumberFormat="1" applyFont="1" applyAlignment="1">
      <alignment horizontal="center" vertical="center" wrapText="1"/>
    </xf>
    <xf numFmtId="3" fontId="13" fillId="10" borderId="0" xfId="0" applyNumberFormat="1" applyFont="1" applyFill="1" applyAlignment="1">
      <alignment horizontal="center" vertical="center"/>
    </xf>
    <xf numFmtId="0" fontId="10" fillId="0" borderId="0" xfId="0" applyFont="1" applyAlignment="1">
      <alignment horizontal="center" vertical="center"/>
    </xf>
    <xf numFmtId="0" fontId="14" fillId="6" borderId="15" xfId="0" applyFont="1" applyFill="1" applyBorder="1" applyAlignment="1">
      <alignment horizontal="center" vertical="top" wrapText="1"/>
    </xf>
    <xf numFmtId="0" fontId="13" fillId="6" borderId="15" xfId="0" applyFont="1" applyFill="1" applyBorder="1" applyAlignment="1">
      <alignment horizontal="center" vertical="center" wrapText="1"/>
    </xf>
    <xf numFmtId="0" fontId="10" fillId="6" borderId="15" xfId="0" applyFont="1" applyFill="1" applyBorder="1" applyAlignment="1" applyProtection="1">
      <alignment horizontal="left" vertical="center"/>
      <protection locked="0"/>
    </xf>
    <xf numFmtId="3" fontId="10" fillId="6" borderId="22" xfId="0" applyNumberFormat="1" applyFont="1" applyFill="1" applyBorder="1" applyAlignment="1">
      <alignment horizontal="center" vertical="center" wrapText="1"/>
    </xf>
    <xf numFmtId="0" fontId="10" fillId="6" borderId="21" xfId="0" applyFont="1" applyFill="1" applyBorder="1" applyAlignment="1" applyProtection="1">
      <alignment horizontal="left" vertical="center"/>
      <protection locked="0"/>
    </xf>
    <xf numFmtId="0" fontId="5" fillId="0" borderId="16" xfId="0" applyFont="1" applyBorder="1" applyAlignment="1">
      <alignment horizontal="left" vertical="center"/>
    </xf>
    <xf numFmtId="0" fontId="10" fillId="0" borderId="24" xfId="0" applyFont="1" applyBorder="1"/>
    <xf numFmtId="3" fontId="13" fillId="0" borderId="24" xfId="0" applyNumberFormat="1" applyFont="1" applyBorder="1" applyAlignment="1">
      <alignment horizontal="center"/>
    </xf>
    <xf numFmtId="0" fontId="13" fillId="0" borderId="24" xfId="0" applyFont="1" applyBorder="1" applyAlignment="1">
      <alignment horizontal="center"/>
    </xf>
    <xf numFmtId="3" fontId="13" fillId="8" borderId="24" xfId="0" applyNumberFormat="1" applyFont="1" applyFill="1" applyBorder="1" applyAlignment="1">
      <alignment horizontal="center" vertical="center"/>
    </xf>
    <xf numFmtId="3" fontId="13" fillId="0" borderId="19" xfId="0" applyNumberFormat="1" applyFont="1" applyBorder="1" applyAlignment="1">
      <alignment horizontal="center"/>
    </xf>
    <xf numFmtId="3" fontId="5" fillId="9" borderId="10" xfId="0" applyNumberFormat="1" applyFont="1" applyFill="1" applyBorder="1" applyAlignment="1">
      <alignment horizontal="center" vertical="center" wrapText="1"/>
    </xf>
    <xf numFmtId="3" fontId="25" fillId="9" borderId="12" xfId="0" applyNumberFormat="1" applyFont="1" applyFill="1" applyBorder="1" applyAlignment="1">
      <alignment horizontal="center" vertical="top" wrapText="1"/>
    </xf>
    <xf numFmtId="3" fontId="25" fillId="9" borderId="10" xfId="0" applyNumberFormat="1" applyFont="1" applyFill="1" applyBorder="1" applyAlignment="1">
      <alignment horizontal="center" vertical="top" wrapText="1"/>
    </xf>
    <xf numFmtId="3" fontId="25" fillId="9" borderId="10" xfId="0" applyNumberFormat="1" applyFont="1" applyFill="1" applyBorder="1" applyAlignment="1">
      <alignment horizontal="center" vertical="center" wrapText="1"/>
    </xf>
    <xf numFmtId="0" fontId="7" fillId="6" borderId="2" xfId="0" applyFont="1" applyFill="1" applyBorder="1" applyAlignment="1">
      <alignment horizontal="center"/>
    </xf>
    <xf numFmtId="0" fontId="7" fillId="6" borderId="3" xfId="0" applyFont="1" applyFill="1" applyBorder="1" applyAlignment="1">
      <alignment horizontal="center"/>
    </xf>
    <xf numFmtId="0" fontId="0" fillId="0" borderId="0" xfId="0" applyAlignment="1">
      <alignment horizontal="center" wrapText="1"/>
    </xf>
    <xf numFmtId="0" fontId="4" fillId="2" borderId="28" xfId="0" applyFont="1" applyFill="1" applyBorder="1" applyAlignment="1">
      <alignment horizontal="center"/>
    </xf>
    <xf numFmtId="0" fontId="4" fillId="2" borderId="29" xfId="0" applyFont="1" applyFill="1" applyBorder="1" applyAlignment="1">
      <alignment horizontal="center"/>
    </xf>
    <xf numFmtId="0" fontId="4" fillId="2" borderId="30" xfId="0" applyFont="1" applyFill="1" applyBorder="1" applyAlignment="1">
      <alignment horizontal="center"/>
    </xf>
    <xf numFmtId="0" fontId="4" fillId="7" borderId="7" xfId="0" applyFont="1" applyFill="1" applyBorder="1" applyAlignment="1">
      <alignment horizontal="center"/>
    </xf>
    <xf numFmtId="0" fontId="4" fillId="7" borderId="8" xfId="0" applyFont="1" applyFill="1" applyBorder="1" applyAlignment="1">
      <alignment horizontal="center"/>
    </xf>
    <xf numFmtId="0" fontId="4" fillId="7" borderId="32" xfId="0" applyFont="1" applyFill="1" applyBorder="1" applyAlignment="1">
      <alignment horizontal="center"/>
    </xf>
    <xf numFmtId="0" fontId="4" fillId="2" borderId="25" xfId="0" applyFont="1" applyFill="1" applyBorder="1" applyAlignment="1">
      <alignment horizontal="center"/>
    </xf>
    <xf numFmtId="0" fontId="4" fillId="2" borderId="26" xfId="0" applyFont="1" applyFill="1" applyBorder="1" applyAlignment="1">
      <alignment horizontal="center"/>
    </xf>
    <xf numFmtId="0" fontId="4" fillId="2" borderId="27" xfId="0" applyFont="1" applyFill="1" applyBorder="1" applyAlignment="1">
      <alignment horizontal="center"/>
    </xf>
    <xf numFmtId="0" fontId="4" fillId="9" borderId="37"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38" xfId="0" applyFont="1" applyFill="1" applyBorder="1" applyAlignment="1">
      <alignment horizontal="center" vertical="center"/>
    </xf>
    <xf numFmtId="0" fontId="13" fillId="16" borderId="1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10" xfId="0" applyFont="1" applyFill="1" applyBorder="1" applyAlignment="1">
      <alignment horizontal="center" vertical="center" wrapText="1"/>
    </xf>
    <xf numFmtId="49" fontId="13" fillId="6" borderId="10" xfId="0" applyNumberFormat="1" applyFont="1" applyFill="1" applyBorder="1" applyAlignment="1">
      <alignment horizontal="center" vertical="center" wrapText="1"/>
    </xf>
    <xf numFmtId="49" fontId="5" fillId="6" borderId="17" xfId="0" applyNumberFormat="1" applyFont="1" applyFill="1" applyBorder="1" applyAlignment="1">
      <alignment horizontal="center" vertical="center" wrapText="1"/>
    </xf>
    <xf numFmtId="3" fontId="19" fillId="0" borderId="34" xfId="0" applyNumberFormat="1" applyFont="1" applyBorder="1" applyAlignment="1">
      <alignment horizontal="center" vertical="center" wrapText="1"/>
    </xf>
    <xf numFmtId="3" fontId="19" fillId="0" borderId="35" xfId="0" applyNumberFormat="1" applyFont="1" applyBorder="1" applyAlignment="1">
      <alignment horizontal="center" vertical="center" wrapText="1"/>
    </xf>
    <xf numFmtId="3" fontId="19" fillId="0" borderId="36" xfId="0" applyNumberFormat="1" applyFont="1" applyBorder="1" applyAlignment="1">
      <alignment horizontal="center" vertical="center" wrapText="1"/>
    </xf>
    <xf numFmtId="0" fontId="4" fillId="9" borderId="7" xfId="0" applyFont="1" applyFill="1" applyBorder="1" applyAlignment="1">
      <alignment horizontal="center" vertical="center"/>
    </xf>
    <xf numFmtId="0" fontId="4" fillId="9" borderId="8" xfId="0" applyFont="1" applyFill="1" applyBorder="1" applyAlignment="1">
      <alignment horizontal="center" vertical="center"/>
    </xf>
    <xf numFmtId="0" fontId="4" fillId="9" borderId="32" xfId="0" applyFont="1" applyFill="1" applyBorder="1" applyAlignment="1">
      <alignment horizontal="center" vertical="center"/>
    </xf>
    <xf numFmtId="0" fontId="13" fillId="16" borderId="9" xfId="0" applyFont="1" applyFill="1" applyBorder="1" applyAlignment="1">
      <alignment horizontal="center" vertical="center" wrapText="1"/>
    </xf>
    <xf numFmtId="49" fontId="13" fillId="6" borderId="9" xfId="0" applyNumberFormat="1" applyFont="1" applyFill="1" applyBorder="1" applyAlignment="1">
      <alignment horizontal="center" vertical="center" wrapText="1"/>
    </xf>
    <xf numFmtId="49" fontId="5" fillId="6" borderId="18" xfId="0" applyNumberFormat="1" applyFont="1" applyFill="1" applyBorder="1" applyAlignment="1">
      <alignment horizontal="center" vertical="center" wrapText="1"/>
    </xf>
    <xf numFmtId="0" fontId="24" fillId="0" borderId="0" xfId="0" applyFont="1" applyAlignment="1">
      <alignment horizontal="right"/>
    </xf>
    <xf numFmtId="3" fontId="23" fillId="0" borderId="6" xfId="0" applyNumberFormat="1" applyFont="1" applyBorder="1" applyAlignment="1">
      <alignment horizontal="right" wrapText="1"/>
    </xf>
    <xf numFmtId="49" fontId="13" fillId="6" borderId="11" xfId="0" applyNumberFormat="1" applyFont="1" applyFill="1" applyBorder="1" applyAlignment="1">
      <alignment horizontal="center" vertical="center" wrapText="1"/>
    </xf>
    <xf numFmtId="49" fontId="13" fillId="6" borderId="12" xfId="0" applyNumberFormat="1" applyFont="1" applyFill="1" applyBorder="1" applyAlignment="1">
      <alignment horizontal="center" vertical="center" wrapText="1"/>
    </xf>
    <xf numFmtId="3" fontId="24" fillId="0" borderId="0" xfId="0" applyNumberFormat="1" applyFont="1" applyAlignment="1">
      <alignment horizontal="right"/>
    </xf>
  </cellXfs>
  <cellStyles count="1">
    <cellStyle name="Normal" xfId="0" builtinId="0"/>
  </cellStyles>
  <dxfs count="93">
    <dxf>
      <font>
        <color theme="0"/>
      </font>
    </dxf>
    <dxf>
      <font>
        <color theme="0"/>
      </font>
    </dxf>
    <dxf>
      <font>
        <color theme="0"/>
      </font>
    </dxf>
    <dxf>
      <font>
        <b/>
        <i val="0"/>
        <color theme="7"/>
      </font>
    </dxf>
    <dxf>
      <font>
        <b/>
        <i val="0"/>
        <color rgb="FF7030A0"/>
      </font>
    </dxf>
    <dxf>
      <font>
        <b/>
        <i val="0"/>
        <color theme="5" tint="-0.24994659260841701"/>
      </font>
    </dxf>
    <dxf>
      <font>
        <b/>
        <i val="0"/>
        <color theme="4" tint="-0.24994659260841701"/>
      </font>
    </dxf>
    <dxf>
      <font>
        <b/>
        <i val="0"/>
        <color theme="8"/>
      </font>
    </dxf>
    <dxf>
      <font>
        <b/>
        <i val="0"/>
        <color theme="9"/>
      </font>
    </dxf>
    <dxf>
      <font>
        <color theme="0"/>
      </font>
    </dxf>
    <dxf>
      <font>
        <color theme="0"/>
      </font>
    </dxf>
    <dxf>
      <font>
        <color theme="9" tint="0.79998168889431442"/>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6" tint="0.79998168889431442"/>
      </font>
    </dxf>
    <dxf>
      <font>
        <color theme="0"/>
      </font>
    </dxf>
    <dxf>
      <font>
        <color theme="0"/>
      </font>
    </dxf>
    <dxf>
      <font>
        <color theme="0"/>
      </font>
    </dxf>
    <dxf>
      <font>
        <color theme="0"/>
      </font>
    </dxf>
    <dxf>
      <font>
        <color theme="0"/>
      </font>
    </dxf>
    <dxf>
      <font>
        <color theme="6" tint="0.79998168889431442"/>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6" tint="0.79998168889431442"/>
      </font>
    </dxf>
    <dxf>
      <font>
        <color theme="0"/>
      </font>
    </dxf>
    <dxf>
      <font>
        <color theme="0"/>
      </font>
    </dxf>
    <dxf>
      <font>
        <color theme="0"/>
      </font>
    </dxf>
    <dxf>
      <font>
        <color theme="0"/>
      </font>
    </dxf>
    <dxf>
      <font>
        <color theme="9" tint="0.79998168889431442"/>
      </font>
    </dxf>
    <dxf>
      <font>
        <color theme="0"/>
      </font>
    </dxf>
    <dxf>
      <font>
        <color theme="0"/>
      </font>
    </dxf>
    <dxf>
      <font>
        <color theme="9" tint="0.79998168889431442"/>
      </font>
    </dxf>
    <dxf>
      <font>
        <color theme="0"/>
      </font>
    </dxf>
    <dxf>
      <font>
        <color theme="0"/>
      </font>
    </dxf>
    <dxf>
      <font>
        <color theme="9" tint="0.79998168889431442"/>
      </font>
    </dxf>
    <dxf>
      <font>
        <color theme="0"/>
      </font>
    </dxf>
    <dxf>
      <font>
        <color theme="0"/>
      </font>
    </dxf>
    <dxf>
      <font>
        <color theme="9" tint="0.79998168889431442"/>
      </font>
    </dxf>
    <dxf>
      <font>
        <color theme="0"/>
      </font>
    </dxf>
    <dxf>
      <font>
        <color theme="0"/>
      </font>
    </dxf>
    <dxf>
      <font>
        <color theme="4" tint="0.39994506668294322"/>
      </font>
    </dxf>
    <dxf>
      <font>
        <b/>
        <i val="0"/>
        <color theme="9"/>
      </font>
    </dxf>
    <dxf>
      <font>
        <b/>
        <i val="0"/>
        <color rgb="FFFF0000"/>
      </font>
    </dxf>
    <dxf>
      <font>
        <b/>
        <i val="0"/>
        <color theme="9"/>
      </font>
    </dxf>
    <dxf>
      <font>
        <b/>
        <i val="0"/>
        <color rgb="FFFF0000"/>
      </font>
    </dxf>
    <dxf>
      <font>
        <color theme="0"/>
      </font>
    </dxf>
    <dxf>
      <font>
        <color theme="0"/>
      </font>
    </dxf>
    <dxf>
      <font>
        <color theme="0"/>
      </font>
    </dxf>
    <dxf>
      <font>
        <color theme="6" tint="0.79998168889431442"/>
      </font>
    </dxf>
    <dxf>
      <font>
        <color theme="4" tint="0.39994506668294322"/>
      </font>
    </dxf>
    <dxf>
      <font>
        <color theme="9" tint="0.79998168889431442"/>
      </font>
    </dxf>
    <dxf>
      <font>
        <color theme="0"/>
      </font>
    </dxf>
    <dxf>
      <font>
        <b/>
        <i val="0"/>
        <color theme="9"/>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304800</xdr:colOff>
      <xdr:row>2</xdr:row>
      <xdr:rowOff>104775</xdr:rowOff>
    </xdr:to>
    <xdr:sp macro="" textlink="">
      <xdr:nvSpPr>
        <xdr:cNvPr id="2" name="AutoShape 1" descr="data:image/png;base64,iVBORw0KGgoAAAANSUhEUgAAALQAAABdCAYAAAAMhkx4AAAAAXNSR0IArs4c6QAAIABJREFUeF7tnQlwnOWZ55++u3W07luWZMmS7/vAB8YYcxkSIBByEkgyRbY2k5nZ3ezO7G4ls5WZqZrZTZGampmdTWZSyVRmCBkgwwABQgIYbHyC8SmfsnVZt9RqSX1f2vo9rTYytiXLaiOjfB+o2ur+vq/f73n/7/P+n1Om0dHRUTEOQwKzRAImA9CzZCaNx1AJGIA2gDCrJGAAelZNp/EwBqANDMwqCRiAnlXTaTyMAWgDA7NKAgagZ9V0Gg9jANrAwKySgAHoWTWdxsMYgDYwMKskYAB6Vk2n8TAGoA0MzCoJGICeVdNpPIwBaAMDs0oCBqBn1XQaD2MA2sDArJKAAehZNZ3GwxiANjAwqyRgAHpWTafxMAagDQzMKgkYgJ5V02k8jAFoAwOzSgIGoGfVdBoPYwB6GhhIjCbExH8m04R3iY8mJBAJSTQeE6fNLk6rQ8yTXHOlG47KqMQSCaGVitVsmfQefG88kRC7xXrxdrFEXBi31Wyd9Hou4nx/JCSxeEyyHBnisNomfNbE6KhEYhGxW21iNpmnIV1ReSVkVByWib9z/JcYgL4GkUfiUfEGfDIYGJE+/5B0DvVJu7dXekcGFRwNxXNkW8MaqS0ov+xu3uCIHO5oksbuZvFHgpKXkS0ryutlcelcybA7r+HbPzwFcJ3obpHzA52yes58mZNbPOH1nUP90jU8oOdyMNam/g450tEkt9YukzJ3wVWvZ9F4AsOyt/m4nOlr14VRnJ0rG+culXmFlZcsYj7zRYJis1glEovKb04dkFJ3vtxWt2JKzzf+ZJ71/bZT0uzpks8su02cVvs13et3HtCReEx84YD4wyEBuEwkWiEci8pIyC/9/iE5198hB9pOSNtAlwTDQQmEg+IP+yUYi4rTmSGbapfLH255VCcbjZ06QrGw7Dx3WLqHPTK/uFoyHU7p93klGAnLotK5kuPKks7hfkkkEgqALHuGDIX8EkvEVCtyFGS6ZSTE9wUVUACUBdJQNEfczkxxWKwyJ69EaH/V6/PowuO+hZk50uf3ykgoIJW5JTIc9InZbFKAnOxukbvmr5M5ecX6fCzMXFe2jiGlzVm8u84fEU9gSNbOWSjRRFzHjgZeNWe+vh+NxXV8LrtT3jpzUNhBVlU2yNm+C3K2r13unL9WgtGwVOYWKyC5Hg3PMxZn5Um7t0fsFpuU5xSJ25kh8URcrw3Fonrfft+QvN9+Um6pXqQLqjArRypziifcEX/nAD0SDqqGbfV0J7Wsb1AndDAwLIFoWCcMgKFxhgLD4g/6ZCTol/7AsARjYXHZXVLizpfqvBKpyiuV2sJKWVu9SNZWL5SizNxLtMipnlb54MJpqSkok9WV88VhtYuPxRAJqrY/7+nUhQT9YIsudxcowJoHuqQwK1eC0ZACwu3MkkQiLsXZeZLncst7bSd14RRlc05YavLLpK6wQk50NatWtVlsUltQJsNhv3QNe2RpWa2803RIbBaLFGcXSM+wR7bMW6HA+KD9tGQ6XBKJxfQeS8rm6uI409sm/3b0Hfny6rv0OdHujB0whmOR5HV2lz4vC2NP83GlVdsXrRdPYESeOfhbuXP+GhkK+qQwK08WFlfLy427Jcvh0p2FneqCt3dM8+fLmqoFsrPpkDA/yMNkNkuFu1AXCguNBdfi6ZKvr/+U5Dgzr6qtZzWg0bbD4YAKjm3zdG+btA/2SsdQn3R6e8Uz4pFgJCjhWEwiibjAOUVMOqGxMX6c68pUrTC3oFwnHG1TmlMg5TmFUpiZq8JFIzptjnG6OSnvfS2Ncm6gU9ZWLZD6cdt0KBaR/S2Nqm2Xldcp0I91nZdwNKKg6/V5dYKZQMZ874L1yiehEACf64oyc2RlZYMc7jirIP704k1ytOucnOvv1N8XFFdLjitTn/vOhjXy6om9kml3ysrK+XKs85wsLpurWvTwhbOyqGyudA8PyJzcEnlgySZx2RxytPOcPHf4Lfnz+568RCNCBbpHBmT3+WO6i6B1F5XWqCKA16+vWSwne1rll0felj+87VHpGu6Xpr4Lsqx8nvzroTd1zBvnLpE+n1dO9LRKl7dPrFar3Fq7XAF978JbJNuRofceDgXkN6f2684HnfuHvS8poOuuQO1SCP/EAxrQRhMx5W6+SEi1betgt2pgNB3g7fMNSt/IoAyMDIg/FJBwPC4xGRWL2SIOq1U1TX5mjpRk50lpdqG+ooVVI2a49adAX7Ml0+ZUUPFjMZsvoRgfVRsA8t1zR/U+cFaX3aGacCjkk/2tJyQUjcjW+lUKIKhJz4hHirJyVWutq1okx7vOKV/+wqq7pN/vVZDxnGztABZQQgsA6IaaJdI22KPjPtndKrnOLClx5ym4PrV4k56X58qS+sI5sqfluNQXVcrZ3nYFzR0Nq3XXyLA5dNHybHDtF46+I/csWCdLymp1oUPDBoPDqp1NJrPSAnguY87PcIvVbNZxHO06L7uaDssf3f45VSZ7mo/JguIaefnEbnl42RYpzymQZw6+MTbmbn3G5eX1cujCWfn6+vukIDNHvwtqtK+1Ue5btEFKsvPlqR3PyENLb9MFdLXjEwdoaAHbGFv2QGBIQdDh7U+CeLBb+kc8MhTwyVBwRLzQiHBIEiaTOOwOcTsyJR9+mZUnZblFUpVXott1RW6Ralq23iy7S401tkaAZsObAHBNgHdqB5MCPUDLotFZFN6QX3kqmq53eFCK3XnKK9sHeyQ3I1tynFkSioZlRUWDnOhplg5vn3xm2RbVygCJ53c7MnRS2TX2tBzT78BQYzFX55fK8a7zkuvK0vcwRrfMW6mgYSeZk1uk2pVnZ0c63nleOTH+CKVS+WX6nCPhgBxoOymnultlaXmtjnEw4BMsjM6hAeXvLBC+m2v4rtN9rUqteO5DF87IE7fcJ53ePtlx9pAulP1tJ+ThpbeJ026Xv935S9m+cL20erqUN9+/eJPuWrVFFVKSlafyYWGzSO+oXyW5GVnyD3te0ue+o371JxPQ8LahIDywX9q9fbotYkRhTLR5epQyjIR84guFlFqMhP0STSTEaXfqKi8FuGhad4GU5RRJZV6xVOeVqjYBsEyKAtnuVG19Iw44J5qaZ2CiMfyq80sUuF1DA7qDYISyK8AtmUjOwwPBtowGXVhSpa+AErrCTlGWneSVTHizp1PyXNnqgcGg5FkwwsrdhboQMMBYlHarVXKd2dLUf0EsJrMusjN9F2QwMKTyQIvCVznY+bwhn2AHDPiHFPzIrSKnSHl7y0CXejWgGU67QykV1AJloAapzyvLK+eJLxSUY13ndDENh/yysKRaKRYLgd85n10HoxmjnGfk97KcAqV6nuCwzM0vU1cn9CoQDcnm2uWfDECzItG6rYM9KpzWwS7p9A7ottUx2CNDfq/SCn80JP5I0oADlEoV3AigSErRhFm5OollOYX6igWN4KAWTByT8HEeTBSAxJhy2ZzKEeHKgHM46FeDi+dgRwDQ6me2WNXqRyYOm12NwmA0oudCCWxmq1Ie7h2ORvXfLAR+5z4cnBeNxdS7AfigDdACqA7fg1+Zf+Na5HO0evK85AG1AVxo5vhoXMfNNYwLno7xlmF36e/IFqAzPuwJ3mMc/A4fVkNPTApmxsOzYIhzHZ/xvXzG4uE5mDN2TGwHdjR82owVQLOwbirKARARKAPE/dPq6VHj5Uxfm1wY08R9w/36wMFYTGKjo2IxmSTH4ZLS7AKpzCvRrbUit1g1MQ+I1uIVQSBQnPFskwhqssDHjQQ3gMR9xyvjGh/kSH0v2g9ZAB4mG22ENh3vArxRYwS00Xj8YjAEN9pEBwBlrCgFFsz1HgRqcM9B8T7K5RgTBjKuwgwbu+e1B2g+Fg6NEPCHqs/T51W32fkBuFO79Az2SP/IoPT6vTIYCYqYzGp45TgzpCgrRypyiqW6oEy5LsYHWzV8CvBCFwCtxQTPNU07MnW9k3O169C08OcjnU1Ka5ZXzFNPwvgDrd3U1yGN3S0S0Oc3qdG0oqJed5drOTSaFw4qdYF6TOXAD3+0s0l+fXK/rKysl3sW3DLhDoY2P9B6Qo205RX1U/mqi+eyuNVYbDkuX1i57TKFwy6z69wReevsB/KlVXep8Xutxw0DNCCGR8Efz/d3yunedjnZfV56vb0y6B8STyQkkURCsu0O9d/iCYDronXhuRgobIFY62hfDCa07kxq22sVauo8NNmvT+1XD8W6qoVSlJWnlAd+m9ra8Vwc7jijn+EGhFeydc8vniOl2flyYahPAysqn6xc9Y8HImHV5pyLvzrb6dKIHobcHfVrdJHj4oPSoATg5oylc7hPBoM+fQ8fL1wbavDBhTPyt7ueV676x9seE6fVpooHF2dVHj5jt3JxFh/nv910SBqKqtTQg3pk2B061yxAdiAoIzSwKr9UPU2Y0+Chx+dRnzbcfsfZg8qX/+C2zyodw3gl4FSZW6T35DrcdF9efbcsKK3WuV9ZUT/prpAWQKdcZ1jkGBx4HZQLe7rldE+rdHq6ZSQe1YctznBLVW6RFLmLpAR/rrtIKnIL1QWU4mhoXrbn68l3mCrobuT58L/XTu5Tw6q2oEL5H7JaU7VQAcskoxnhjbijWLiAmQnGjYYWI1rG9o72xVBkO8Y4wtNBAIXtGI8FC8MbGJGHl9+uPJrdD01otVg0qugLh+T8QEeSp8fjsqS8VmryS5XWnBvokB/ufhFLUP703q8peN5vPyU/P/hbua1uuXoVXjz+rkYe8Zu/eOxdWTNnvi7A5w7vUOMSsPO87JyMHVr5+Np7VdNyr9rCCvVZ47r8/Vsflqff/40ugv9179fklRN71Y3JAuY9xr994QZ56u1fKPjrCsvVCP3Pt39B1lUvnHDKrgvQcD6EgkbA5YIGAsxYrs2DXUJ8gtwbNFG+K1sq3flS5C6QEneBcmAs6ZQRhIBJ2Pm4DbUbCeTUvfFwvHH6PdWWcH5eif5trV+twIBDEvBA6312+dZLuOLB9tNKBQhI4DVAm0HZ2KGaBzo1ogcdg9KgkTGaWDC4wnpGBqWx67xqusHgiMocHt8x1K/uNSKF6v5qWK1yZxf9x70vawLSd+/5moL+SMdZeWrHL9QH/fi6e+WHu/9do6pfXHWX/GjPixp9hHL8+es/VR/7vIIK+Zf3X5etYzktuNj+27YvqlL76b5X5JubH9bv+vG+l+TvPvttDTq9dGyX/Nl9T8pfv/Osfs/m2mX6Pbgm//udj8m3//3vNA+FoNH3Xv+pPL7mHvnGxgenH/pmpRNGRXvgA0aICKVtLEEHIasVazIpt0IbYZzxw/bGVgT5x3LnoaZC8qcKPA1djyYz0jiSYzPPiLbH0MW3SnRxYWmN+maxJQAAWg3uSyIPtOJTizbqQifwgrbDB4yn5/7FG1UzE0lE00MTCDETfeR9NBteBDQj80Pew5HOs2rosSNyHb50PAh8H98NVWE3gDYwF2zvP9zzgrrY/tPtn1MvA8b5C0d3arQREP/NzmdVnt+89RH5v7t+qbTwzgVr5P+89XN5dPlWTbb6n7/6kXxr8yNKRZ54+i/k9zc/rPL/2YFfyw8e+gMdx+P/8mfy/Ye+pe7Y77/5tPzp9t+Tv9n5nNzZsFY+tXijfO/XP9G5+pM7H5NvPf8D+crae+XzK7fJoz/9jqyZs0B3kImU31U1NMYCETZWGNsAPkmAEgyH1d+JFY5mYEtA2/KDUAEwwrrRGhfAEvdnd2DLTnFPVrdyvThhbBmLBtp0F0DzwGExnNB6+EbHu6mmungmOx+NjAHFjoY3ht8B8vrqxToeDhKfSMAhnRNZwntZgACN8xkvtgRBE2gYAANsGHDcc2/LcXX9sQPwfkVOofqm8TsTSDrV26quMbgp8wj94JnJv2CuoBxc9+N9L2vUb0PNYs3ZYHF5g3453HlWtSTPwf2+sfEBpRkyapLPLNsszxx6Qx5aullq8svlr974Z/mPmz6jvv9v/Ov/lm0Na6WmoFReadwr39v+e+rMePKZv5RHVmyVusJK+d5rP5E/uesxjUqe7GnRKObrp/arr/s7dz8u3331x/LF1XdptPKbzz6lcvz7z3076Rm5ynEZoAEyAMF46BvxqHDwGZIphgAQDq4dNdhceBuyb1hQ4kpjRthorpO9rbr1kj2Gj3okMCzhSET5F8EFNDVJGUwsWs1u4ccmGa4sKXYXypz8Ek0wIkcAZ3+ZuzDt4GYLbxvs1SQkjDLAWF+UNPZSB2H7Tm+/PgualrHyOT50KB3yZ4GiMBgrigJwE3jAt36+v0PPm5NXqlE5zZM2mzWCmtqdUDwAGk2MdkfxLCip1vnj4HooDmmlKdsFjo/7kB2AceM3R6Zr5yyQ854u8QZ9aqRh7C8oqdJ7vXv+qH6e7cyUl46/q9hgoWFX3V63SjXvC8d2qhOAHeu1E/tkY+0SSSRG5dWT+9RV93bTB7Jh7hL5H3d+Rd48c1CpzbyiSrU1CE59ec3d6sq7ZkBHY1HVwAQvAARama0Ch7qmK9rsUw4BT6bJJvsc8uDxD8nBC6dVUxACbiKCFRgRfwyfqFnyHZlSkJGd9Ii4si/6owlApAIEpIkOBP3iCfk0BJ3M8c2TBcVVmjuxumq+ggYNkC5vSoquAehsh0uDBR/1L7PbJJNx/LqoVM5Wm1IEdqFwNKzyR1vDt0nyTyX4qzE2FsTA86FJQhaL+EIBNWRSwQ1e8Y4gA/7tdmVqtJCDa+DYjAE9wL0z7Q4N95NCywKBsnD/VPAHA5B/owDJh+Fe3J+dh90FxcO88RycCwixq/DYAKwMh1PpF9+FQYvxzGLDoPzKmntkU+0yNWS5Hn83n5ESwPxOVDhwmYZGuBqtklRVxLU7tRFOyuMRT3C9WYV7vQGClOsPtxIrd++5o3K6t1XCibiUZObIvKI50lBSrZwdYCaBnKkeAHYUJoExMElMOkLBj8rWi+GEa4rdiJA6CxgDdllFnWyau1Q1KQC63rFPtkiNz5MSYIE2e7rVbcd8k0K7sqJhUvfcNWvo8SdiZLAdkYV1Jc0y/lyAwZaGvxJrnK2fYALJ52xfRZl5UzIGAR0BiR1n3pedZz/QjDKOuqJKWT93mdxSs1j5IHkRBZm5V4zATQQaFh7ahcw33IwYcE397Uq1eN75aO3qRWr8XCm6ZwAyfRJQ830UFSrTNt6vahSSykdyOv5kDBYyrtZXLZIsZ8YlWostleSTF4/tkoNtpyQQC6tGRMuztcDDSFLZvmC9rK1aqJpzMq3Hd792co+8eXK/HO1oUu2KRX5L7VLZUr9KuRtGzWRh2qmInPHCC8l6o8yJKhO3K0OjewtLatRHPr3D+JPq05PfVXXyJR9cEdC45Z4/8rbyObQTVnCbt0ceWXa7+gSJDKW418H2U/JPB15Ti7www60ZbWpsmEhACUnP8KA67uFYOP3vX7RBvQxX4qhwub3Nx9TP+faZ98U0mpDllQ2ypKJe1lYtkqXldRr1mqxQc7qCg/8R1DjR06LUBKNnVUWDekWmevijHvGF+yQxGpvqpcb5V5FAkg47JNdZLnbLpdUrlwEamkG1AQBcX7NEsp0ZajED8KbeC/Jftn5enf0Qf0KjP3vvNTUeqCXDW0CIGiMSfTRKtXM0rKT/rTPvq2MfNwzFk2zrHz0o4/nBjp/Lb08d0CjWl9bcI3c0rNE8DhYJfuyp5iRPBxUEJeB2+N7rCip0HCl327Xe1x8ZkJFIr2bLGUeaJGAiWc0hea5KsVsu3TkvAzSaFp8gTmy3K+sigAD19996RlZU1ssjy7aolnz5+G51wlN1gV93Is8AnJioGBGvJ9ZtV8COt1Ybe1rkr37zM3np2E71x/7R1s/L51ZumzBVME3imfA2KcMUvl2QkXNxd7rW74arJ9mhQTmuVWbXcl4yGdWUDEmPOy4DdLLI0npFzohPEtcSNWEOi109D2jxpME4+YGbBgc+11ORkaIOJOf/9Y5fyI92PS+F2QXyjU0PyaMr71B/ZbrcZ5OPbuIzsBWQ3XR7TUx3HMb1E0tgSrkc+BPxY+ITJQCAjxI32VRABz/Hrznee9A94pGn3nxazva0yIPL75AHl23WDK9rWSSf1AlGX6fz+VL6/2r3vJbvS+0m45vnsLtMZsTfTHMwJUCna+Bs3/Ds1ELAP3y4s0msJrNGkFgw6ZzsdI17qvdht2MBEzzADcjiBzTQN3YlIoK8N90Du4coGqCF648/oITQPErXFpXUXLG5DIpK0xwGezQ4gruVyCJKhR05WbgbV1vpZndhzgigrzaBnzRtMBkQqX38yb5XNPr11XX3a4Yb0bb32k5p5hr5GHh8oDFwdY2oUWMXj+m/McjJWOTfyQY0cS1qSGXWpfJlekc8WiCAwXr3/HUaA8AFyeIBhG+dPSivn9wvX1i1Te0dQIunCrcn96a4mMQp3K3QQL4fZUOiEympFBFTeEv5GFl+fEbQigsI3SfLrabWBWoy2V3v5x87oHFfJUbpgRFVyz8xmizLT2bHJSfAYiLP166v/J46kvz1k6O72XlInD/e1aw5wPSsIAD1cuMepW745XEPpkLegJbK8BSA6WFBFhspuqlIWhVlZ1m52giG+ydr+UIyEBjWiCn5y3RWYmcAcLhR0dL/duQd7c+BX/3CUK9GQ8lnxpNDzjIFuw8u3ayJ+QTHyNJDSw/4h/WV3GhyOsgKxJXJ2JgzcmlYjIzzZjg+dkDHEmGJJcg/COprLB6UOKt8NCZxicpoIiFmEymmlFaRkYYWCEl8NCImSWoyBb5QWOkShwWNZVVrl8oIq9kpdotLLGYKBGZ+AZDfS574kxseUECTWEROMB2N7l24XpurULGyvKJBaQHgJuxOOB76gEYluZ5886RWtV5scUDpFi5QStIopCBLDS8U2W1QGVydhO95/7kjbyX7j2S4lXY8tuZuLWfjO99pOix5GVmaVM+BjNHiZAIe6jir4H+58V3dTcix4Pzb6paJy+aSnecOyeKyWg123QzHxw5ofNNo6ISgnfmJjWlqimGpRqagNKoanHPjiYiE47QnoAoi+TvX0R/COqbJ+V1BHw+L2UxxbKbYzRnqo7RZMhXg/Ft/B+hmuy6aj8PY+X+7X5D9rQD606rV8PQ8e+gNbaLy+VV3yv7WRk3bpIcF2W747D+7YqtqYKKWJL4/d+RtrWgncy0YCWmNHe0H+PyPt31ZYwa/+OANXQw1hWVytOOcJsKzIMhdgVL8/bsv6CvG+H/Y9KDct3CDali6IL3TdERcNrtq6CSg6e0XkRZPtyaDsah2nP3gYsMcGseQVkx/Pqpnvn7L/VNuPHmjwJ82QAMwwGkSjL2JOwpN/DAk6EM/Ukn6euexWD/kZGxBjMYkEg9IKDosobhPwrERCcVG9D3GAfDZATjMlPyb7ApmtHqGLVey7MWSZS8Qly1Xo043CtxEPUl93NawSoqz85WnUgpFuuinl9yq3YvaBrsVgLvOk3zVpgntcFqqOiiWpVEkGpdIKSF48leoIaSH3HfufkKb7vxk/yt6HxYNLcE21iTbZ3GQr/L84R0qV9JD4fLU6mGUkquzv+WEpnjSkIb7Y2RSdGu2WDSd4dbapVpwwO5w/6KNyv//6cCrUuEu0mR+Kl9uliNtgPZF+qTX36RgZtv/sM8Qzu/k414KmmSFy4fvcRLvpc5M/Q6VSC4S1ar6atX3oBQmKr75Xf/Nt5oV9OGYT0bCPTIS6ZdgzCvB6JAQtQvGhpWy2MxOBXZBRo0UZzaI21GqwE73QVrkK417NJ8YMFOGRjU73YcWl9YovyUSSbsrcmJIM0Aj4pmA2xKBJemfz0jBhBMD8nN9HaqRv7T6Lk37fOn4Lk0OA5TUE5I0j7eIIleA3djVrLWHlH1h4NGSa0XlvIteFzIaMST5DuoXKU5mRyBBbF5hheZzs2BYKOTjYAdASf7r1i8qrblZjrQBusX7nhzoeFo1JABLmW7JaE4SpMn/x4AK9BSMyTD5xffHIj9JX2gSoEk+nTQUrfyYHPrK+4AQzatG5Nh5SYBDKQA590nSi2g8KMHYkPgiA+IJtoo31KHUpjizXhYXbZeSrPligY+n8SDzEGoA6EhlpUobTwYgJp8Yfz7dTmmVS3EsxRS4ydCS8GhSYgEMdIFrKHEjuZ9yKbwe8GOoGIYcn2PAoYkBG5+T7Yh29/iHNR+b7+scHtDILim3zAbnE1NoGfsOup3SvZQiXFyMBNpI1ifVAcUBjSE7kXE9sOTWNEpr+rdKG6A7RxrleO+rCphInI6eIxKOj0g4luS/bP+jcF8NBSfpBNw2w54vTqtbnFbKtjDkxnPbpPcj9Z+quLGVkvKKfFQEyTDzhwskaSwmPSe6GJRD05UoKsGoV/oDzbpwNlR+VRoKb1fNnc4jlV+e6s55pXrK5DkJBSBVHeSQp5Lv0zmWye6VzGWnWxPjMOuuMj4ySrSUhbOv5bhKmdKo6/Wj812UVKFomDMWWjr8V2kDNJouGg+pwQaAfZF+zTLjNRAb1C2fn0BsSMLRITX0AFaWvUiy7YWSaStUcGfZCiTDlidOGwDHdYfGRIsj6KSxqK+JqMRGxwzI1PvKnana4AfXYExGU25CLVrAQ/JhAS1GJ2OFT9cXbJHCjLm6oNJ5wDcxoAAGWziacfwBSFSLe3tVS+Jbpu8zDWkIcEznADC4AFkck9VOch7uONyI7A7UjLIbYESOv5bz2G0IjJHycD0HAKYHB82FnBa79vejG+r1Lo7xY0gboCd6sGS7qaD4ooC8PwnyKCD3ij86oBQAsGvJkNUtGbYccVhpLEP1SankOCuU7/I7PzZLxnUBL7UzJF+TxiULQDW3ZfI87alOHpNPo3Fa2mI84aulVhDqkdJ8cGb4azKHxqJ1dXBf+kNTLQ5P1vfoz2dzKOfmgLYk5ZoMbLAw0JqU0KFlKVXiWmr+qL6vyi0Vp812sSSL+6AluQ8OE/n5AAAGLklEQVT3YEFRV4hvmx0i1bpsS91yLcbF8EzVNnIN50HnMCK1hCsa1u/nHAI8/CUBUhxYwCxSgjW0duO7AC4putRakq9DbeHdC9aq12S6x8cC6KsNMpaghmxQNXggMij+6KAMhbtkKNShKZeRWFKLOyzZSkmyHcWS56yUHGe5AjzTli8ua65y55vxYJJ/1bhHgxdE3TDIAAqZhmg/APXmmfe1KTr9NHgf4OAbxqOQaieLUQiXpkUY/mEMNHK0ARTZkYCI+ju4LZE+wIInJD46qhmRVJqvLG9QoNYWlitnx6vBn3iYm1+u30l/ajIicd3B4QnyUIycn5mtLREwNKFFtNCtySvTrqB4WWh1Sz8Q3Iy0ZKMlA0bjcDCg428ortTFfKqnTXPqiTOwYOHv7Ab4uJ899JYsKaubtInMtczxjAL6Mv5LWVTCL6GYT0KxYfVKeIJt4gm2yHC4V2KJZOElrNhly5FCV52UZNZLYeZcybaX3HTARgvSdwMPBQCGWlAJfteCdck+yvGovNq4V7nzoysubTSD+46OQ9pyIStXvR8Yf2hp3HAbapYqeKnuEdOoAgh3IIEW8jKol8SFh9alTg/jEUOOnBIoxO7mo9oHA2rDAmKcBFr4Az2pg3FhjOIiJCDDM6SMTXaPd84dku/e/VWNJr52ap+2KqN3CLsPrc+oFaQZJ4uVPy0xt7BcvSdEPucWlOn1T65/QHPtl5XV6Z/1mO5xUwH6SgZeQqOIETUuh8NdCvDBYLtQCRJJhMRqsktN7hqpydugWvtG+ZOvR9DkchBVA4RE05hsaADNXmhWDuBx6/EeQGL7RqtBId5tTvqk8VXjL8btxsJINs0xa68MgElKL5Qi1RCTqiC6Hu1uPia3z1upLbRoNawNx1sbNbCDLxq6gk+ZRQF3ZqcwmU3akJw8De6X6jnHXxLgrwhk2Z1yvLtZnj/8troZf9W4W/7ivifVa/Ly8Xc1wonWZRegih5fOn3w2J1YNPTvIOeD58WDw99cIeD0yyPv/G4A+uoggjuGFdSB6ICYTTbJdVaIw0pBQjps5euB7+XXoBEPtZ/R7ZUEnxPdzQoWttmUAXSg9aT6egl2qJ94rHcz2XNkvxEphGfil4aDwl8BIL5hQIcGBqypxuEAjfdYEDQGx3eMB2FL3QrlyfTLYCE9sXa7akkOkqfQ9Kd62zSETT5H8s9PELCKqEbF9w3dgIac6W/XZjl0Vvr6+vu1GT3NFwnt04uP3n01eSVypPOcAnpz3XINzWMXsAtwTxKooGOPrblHdykaMiKX6R43tYae7sPN9PV4CwAr3VdZZ/QIAaCUqqUOjCsSgeC0+H3h1Rh0gBsAQzVSrdaocuezfa0nlCcTriaiR6dWGuWg2ak0AnT0MKG4F/DgZaFKnnsDQjT7V9bec0kRB5yZhUDOCBl+fCfJSFAU3oPnk0vCPSiYxldNqZyNnhxmizZipHkNTWN4ZVEQDWWsBGOoKyWPBS2PgUvRM5SD8RIthc9v0D+LN73DAPT05Dfp1RiGXfqnMwIX+/x91BcNV032CvEomKAIFORyLcUPZOaRGYemx4jAI4I7kMAGP/TDI9UUMJCAhBFJkIX0UCgFmXikrVLJTgSRtFWaRX70QCtDBTD2aDRDa2Nch9yva6hfm94AVFr/QlkI1tDrmzYSfI/+dQGLTd15LBoWE+cwRprF0BQy9ec2sA0G/F6xji1ixjJZGd+kwsa+Gk11NbyWs41zPpESAMzQHzQwUcb11UuUd8/GwwD0bJzVKzwT2hM6cDP+pYN0ToEB6HRK07jXjEvAAPSMT4ExgHRKwAB0OqVp3GvGJWAAesanwBhAOiVgADqd0jTuNeMSMAA941NgDCCdEjAAnU5pGveacQkYgJ7xKTAGkE4JGIBOpzSNe824BAxAz/gUGANIpwQMQKdTmsa9ZlwCBqBnfAqMAaRTAgag0ylN414zLgED0DM+BcYA0ikBA9DplKZxrxmXgAHoGZ8CYwDplIAB6HRK07jXjEvAAPSMT4ExgHRKwAB0OqVp3GvGJWAAesanwBhAOiVgADqd0jTuNeMSMAA941NgDCCdEjAAnU5pGveacQkYgJ7xKTAGkE4J/H+wvyA0K5UxTwAAAABJRU5ErkJggg==">
          <a:extLst>
            <a:ext uri="{FF2B5EF4-FFF2-40B4-BE49-F238E27FC236}">
              <a16:creationId xmlns:a16="http://schemas.microsoft.com/office/drawing/2014/main" id="{4D1EE7F6-B6A3-4F4F-B119-9065CA43E051}"/>
            </a:ext>
          </a:extLst>
        </xdr:cNvPr>
        <xdr:cNvSpPr>
          <a:spLocks noChangeAspect="1" noChangeArrowheads="1"/>
        </xdr:cNvSpPr>
      </xdr:nvSpPr>
      <xdr:spPr bwMode="auto">
        <a:xfrm>
          <a:off x="0" y="26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1</xdr:row>
      <xdr:rowOff>0</xdr:rowOff>
    </xdr:from>
    <xdr:to>
      <xdr:col>1</xdr:col>
      <xdr:colOff>304800</xdr:colOff>
      <xdr:row>2</xdr:row>
      <xdr:rowOff>104775</xdr:rowOff>
    </xdr:to>
    <xdr:sp macro="" textlink="">
      <xdr:nvSpPr>
        <xdr:cNvPr id="3" name="AutoShape 2" descr="data:image/png;base64,iVBORw0KGgoAAAANSUhEUgAAALQAAABdCAYAAAAMhkx4AAAAAXNSR0IArs4c6QAAIABJREFUeF7tnQlwnOWZ55++u3W07luWZMmS7/vAB8YYcxkSIBByEkgyRbY2k5nZ3ezO7G4ls5WZqZrZTZGampmdTWZSyVRmCBkgwwABQgIYbHyC8SmfsnVZt9RqSX1f2vo9rTYytiXLaiOjfB+o2ur+vq/f73n/7/P+n1Om0dHRUTEOQwKzRAImA9CzZCaNx1AJGIA2gDCrJGAAelZNp/EwBqANDMwqCRiAnlXTaTyMAWgDA7NKAgagZ9V0Gg9jANrAwKySgAHoWTWdxsMYgDYwMKskYAB6Vk2n8TAGoA0MzCoJGICeVdNpPIwBaAMDs0oCBqBn1XQaD2MA2sDArJKAAehZNZ3GwxiANjAwqyRgAHpWTafxMAagDQzMKgkYgJ5V02k8jAFoAwOzSgIGoGfVdBoPYwB6GhhIjCbExH8m04R3iY8mJBAJSTQeE6fNLk6rQ8yTXHOlG47KqMQSCaGVitVsmfQefG88kRC7xXrxdrFEXBi31Wyd9Hou4nx/JCSxeEyyHBnisNomfNbE6KhEYhGxW21iNpmnIV1ReSVkVByWib9z/JcYgL4GkUfiUfEGfDIYGJE+/5B0DvVJu7dXekcGFRwNxXNkW8MaqS0ov+xu3uCIHO5oksbuZvFHgpKXkS0ryutlcelcybA7r+HbPzwFcJ3obpHzA52yes58mZNbPOH1nUP90jU8oOdyMNam/g450tEkt9YukzJ3wVWvZ9F4AsOyt/m4nOlr14VRnJ0rG+culXmFlZcsYj7zRYJis1glEovKb04dkFJ3vtxWt2JKzzf+ZJ71/bZT0uzpks8su02cVvs13et3HtCReEx84YD4wyEBuEwkWiEci8pIyC/9/iE5198hB9pOSNtAlwTDQQmEg+IP+yUYi4rTmSGbapfLH255VCcbjZ06QrGw7Dx3WLqHPTK/uFoyHU7p93klGAnLotK5kuPKks7hfkkkEgqALHuGDIX8EkvEVCtyFGS6ZSTE9wUVUACUBdJQNEfczkxxWKwyJ69EaH/V6/PowuO+hZk50uf3ykgoIJW5JTIc9InZbFKAnOxukbvmr5M5ecX6fCzMXFe2jiGlzVm8u84fEU9gSNbOWSjRRFzHjgZeNWe+vh+NxXV8LrtT3jpzUNhBVlU2yNm+C3K2r13unL9WgtGwVOYWKyC5Hg3PMxZn5Um7t0fsFpuU5xSJ25kh8URcrw3Fonrfft+QvN9+Um6pXqQLqjArRypziifcEX/nAD0SDqqGbfV0J7Wsb1AndDAwLIFoWCcMgKFxhgLD4g/6ZCTol/7AsARjYXHZXVLizpfqvBKpyiuV2sJKWVu9SNZWL5SizNxLtMipnlb54MJpqSkok9WV88VhtYuPxRAJqrY/7+nUhQT9YIsudxcowJoHuqQwK1eC0ZACwu3MkkQiLsXZeZLncst7bSd14RRlc05YavLLpK6wQk50NatWtVlsUltQJsNhv3QNe2RpWa2803RIbBaLFGcXSM+wR7bMW6HA+KD9tGQ6XBKJxfQeS8rm6uI409sm/3b0Hfny6rv0OdHujB0whmOR5HV2lz4vC2NP83GlVdsXrRdPYESeOfhbuXP+GhkK+qQwK08WFlfLy427Jcvh0p2FneqCt3dM8+fLmqoFsrPpkDA/yMNkNkuFu1AXCguNBdfi6ZKvr/+U5Dgzr6qtZzWg0bbD4YAKjm3zdG+btA/2SsdQn3R6e8Uz4pFgJCjhWEwiibjAOUVMOqGxMX6c68pUrTC3oFwnHG1TmlMg5TmFUpiZq8JFIzptjnG6OSnvfS2Ncm6gU9ZWLZD6cdt0KBaR/S2Nqm2Xldcp0I91nZdwNKKg6/V5dYKZQMZ874L1yiehEACf64oyc2RlZYMc7jirIP704k1ytOucnOvv1N8XFFdLjitTn/vOhjXy6om9kml3ysrK+XKs85wsLpurWvTwhbOyqGyudA8PyJzcEnlgySZx2RxytPOcPHf4Lfnz+568RCNCBbpHBmT3+WO6i6B1F5XWqCKA16+vWSwne1rll0felj+87VHpGu6Xpr4Lsqx8nvzroTd1zBvnLpE+n1dO9LRKl7dPrFar3Fq7XAF978JbJNuRofceDgXkN6f2684HnfuHvS8poOuuQO1SCP/EAxrQRhMx5W6+SEi1betgt2pgNB3g7fMNSt/IoAyMDIg/FJBwPC4xGRWL2SIOq1U1TX5mjpRk50lpdqG+ooVVI2a49adAX7Ml0+ZUUPFjMZsvoRgfVRsA8t1zR/U+cFaX3aGacCjkk/2tJyQUjcjW+lUKIKhJz4hHirJyVWutq1okx7vOKV/+wqq7pN/vVZDxnGztABZQQgsA6IaaJdI22KPjPtndKrnOLClx5ym4PrV4k56X58qS+sI5sqfluNQXVcrZ3nYFzR0Nq3XXyLA5dNHybHDtF46+I/csWCdLymp1oUPDBoPDqp1NJrPSAnguY87PcIvVbNZxHO06L7uaDssf3f45VSZ7mo/JguIaefnEbnl42RYpzymQZw6+MTbmbn3G5eX1cujCWfn6+vukIDNHvwtqtK+1Ue5btEFKsvPlqR3PyENLb9MFdLXjEwdoaAHbGFv2QGBIQdDh7U+CeLBb+kc8MhTwyVBwRLzQiHBIEiaTOOwOcTsyJR9+mZUnZblFUpVXott1RW6Ralq23iy7S401tkaAZsObAHBNgHdqB5MCPUDLotFZFN6QX3kqmq53eFCK3XnKK9sHeyQ3I1tynFkSioZlRUWDnOhplg5vn3xm2RbVygCJ53c7MnRS2TX2tBzT78BQYzFX55fK8a7zkuvK0vcwRrfMW6mgYSeZk1uk2pVnZ0c63nleOTH+CKVS+WX6nCPhgBxoOymnultlaXmtjnEw4BMsjM6hAeXvLBC+m2v4rtN9rUqteO5DF87IE7fcJ53ePtlx9pAulP1tJ+ThpbeJ026Xv935S9m+cL20erqUN9+/eJPuWrVFFVKSlafyYWGzSO+oXyW5GVnyD3te0ue+o371JxPQ8LahIDywX9q9fbotYkRhTLR5epQyjIR84guFlFqMhP0STSTEaXfqKi8FuGhad4GU5RRJZV6xVOeVqjYBsEyKAtnuVG19Iw44J5qaZ2CiMfyq80sUuF1DA7qDYISyK8AtmUjOwwPBtowGXVhSpa+AErrCTlGWneSVTHizp1PyXNnqgcGg5FkwwsrdhboQMMBYlHarVXKd2dLUf0EsJrMusjN9F2QwMKTyQIvCVznY+bwhn2AHDPiHFPzIrSKnSHl7y0CXejWgGU67QykV1AJloAapzyvLK+eJLxSUY13ndDENh/yysKRaKRYLgd85n10HoxmjnGfk97KcAqV6nuCwzM0vU1cn9CoQDcnm2uWfDECzItG6rYM9KpzWwS7p9A7ottUx2CNDfq/SCn80JP5I0oADlEoV3AigSErRhFm5OollOYX6igWN4KAWTByT8HEeTBSAxJhy2ZzKEeHKgHM46FeDi+dgRwDQ6me2WNXqRyYOm12NwmA0oudCCWxmq1Ie7h2ORvXfLAR+5z4cnBeNxdS7AfigDdACqA7fg1+Zf+Na5HO0evK85AG1AVxo5vhoXMfNNYwLno7xlmF36e/IFqAzPuwJ3mMc/A4fVkNPTApmxsOzYIhzHZ/xvXzG4uE5mDN2TGwHdjR82owVQLOwbirKARARKAPE/dPq6VHj5Uxfm1wY08R9w/36wMFYTGKjo2IxmSTH4ZLS7AKpzCvRrbUit1g1MQ+I1uIVQSBQnPFskwhqssDHjQQ3gMR9xyvjGh/kSH0v2g9ZAB4mG22ENh3vArxRYwS00Xj8YjAEN9pEBwBlrCgFFsz1HgRqcM9B8T7K5RgTBjKuwgwbu+e1B2g+Fg6NEPCHqs/T51W32fkBuFO79Az2SP/IoPT6vTIYCYqYzGp45TgzpCgrRypyiqW6oEy5LsYHWzV8CvBCFwCtxQTPNU07MnW9k3O169C08OcjnU1Ka5ZXzFNPwvgDrd3U1yGN3S0S0Oc3qdG0oqJed5drOTSaFw4qdYF6TOXAD3+0s0l+fXK/rKysl3sW3DLhDoY2P9B6Qo205RX1U/mqi+eyuNVYbDkuX1i57TKFwy6z69wReevsB/KlVXep8Xutxw0DNCCGR8Efz/d3yunedjnZfV56vb0y6B8STyQkkURCsu0O9d/iCYDronXhuRgobIFY62hfDCa07kxq22sVauo8NNmvT+1XD8W6qoVSlJWnlAd+m9ra8Vwc7jijn+EGhFeydc8vniOl2flyYahPAysqn6xc9Y8HImHV5pyLvzrb6dKIHobcHfVrdJHj4oPSoATg5oylc7hPBoM+fQ8fL1wbavDBhTPyt7ueV676x9seE6fVpooHF2dVHj5jt3JxFh/nv910SBqKqtTQg3pk2B061yxAdiAoIzSwKr9UPU2Y0+Chx+dRnzbcfsfZg8qX/+C2zyodw3gl4FSZW6T35DrcdF9efbcsKK3WuV9ZUT/prpAWQKdcZ1jkGBx4HZQLe7rldE+rdHq6ZSQe1YctznBLVW6RFLmLpAR/rrtIKnIL1QWU4mhoXrbn68l3mCrobuT58L/XTu5Tw6q2oEL5H7JaU7VQAcskoxnhjbijWLiAmQnGjYYWI1rG9o72xVBkO8Y4wtNBAIXtGI8FC8MbGJGHl9+uPJrdD01otVg0qugLh+T8QEeSp8fjsqS8VmryS5XWnBvokB/ufhFLUP703q8peN5vPyU/P/hbua1uuXoVXjz+rkYe8Zu/eOxdWTNnvi7A5w7vUOMSsPO87JyMHVr5+Np7VdNyr9rCCvVZ47r8/Vsflqff/40ugv9179fklRN71Y3JAuY9xr994QZ56u1fKPjrCsvVCP3Pt39B1lUvnHDKrgvQcD6EgkbA5YIGAsxYrs2DXUJ8gtwbNFG+K1sq3flS5C6QEneBcmAs6ZQRhIBJ2Pm4DbUbCeTUvfFwvHH6PdWWcH5eif5trV+twIBDEvBA6312+dZLuOLB9tNKBQhI4DVAm0HZ2KGaBzo1ogcdg9KgkTGaWDC4wnpGBqWx67xqusHgiMocHt8x1K/uNSKF6v5qWK1yZxf9x70vawLSd+/5moL+SMdZeWrHL9QH/fi6e+WHu/9do6pfXHWX/GjPixp9hHL8+es/VR/7vIIK+Zf3X5etYzktuNj+27YvqlL76b5X5JubH9bv+vG+l+TvPvttDTq9dGyX/Nl9T8pfv/Osfs/m2mX6Pbgm//udj8m3//3vNA+FoNH3Xv+pPL7mHvnGxgenH/pmpRNGRXvgA0aICKVtLEEHIasVazIpt0IbYZzxw/bGVgT5x3LnoaZC8qcKPA1djyYz0jiSYzPPiLbH0MW3SnRxYWmN+maxJQAAWg3uSyIPtOJTizbqQifwgrbDB4yn5/7FG1UzE0lE00MTCDETfeR9NBteBDQj80Pew5HOs2rosSNyHb50PAh8H98NVWE3gDYwF2zvP9zzgrrY/tPtn1MvA8b5C0d3arQREP/NzmdVnt+89RH5v7t+qbTwzgVr5P+89XN5dPlWTbb6n7/6kXxr8yNKRZ54+i/k9zc/rPL/2YFfyw8e+gMdx+P/8mfy/Ye+pe7Y77/5tPzp9t+Tv9n5nNzZsFY+tXijfO/XP9G5+pM7H5NvPf8D+crae+XzK7fJoz/9jqyZs0B3kImU31U1NMYCETZWGNsAPkmAEgyH1d+JFY5mYEtA2/KDUAEwwrrRGhfAEvdnd2DLTnFPVrdyvThhbBmLBtp0F0DzwGExnNB6+EbHu6mmungmOx+NjAHFjoY3ht8B8vrqxToeDhKfSMAhnRNZwntZgACN8xkvtgRBE2gYAANsGHDcc2/LcXX9sQPwfkVOofqm8TsTSDrV26quMbgp8wj94JnJv2CuoBxc9+N9L2vUb0PNYs3ZYHF5g3453HlWtSTPwf2+sfEBpRkyapLPLNsszxx6Qx5aullq8svlr974Z/mPmz6jvv9v/Ov/lm0Na6WmoFReadwr39v+e+rMePKZv5RHVmyVusJK+d5rP5E/uesxjUqe7GnRKObrp/arr/s7dz8u3331x/LF1XdptPKbzz6lcvz7z3076Rm5ynEZoAEyAMF46BvxqHDwGZIphgAQDq4dNdhceBuyb1hQ4kpjRthorpO9rbr1kj2Gj3okMCzhSET5F8EFNDVJGUwsWs1u4ccmGa4sKXYXypz8Ek0wIkcAZ3+ZuzDt4GYLbxvs1SQkjDLAWF+UNPZSB2H7Tm+/PgualrHyOT50KB3yZ4GiMBgrigJwE3jAt36+v0PPm5NXqlE5zZM2mzWCmtqdUDwAGk2MdkfxLCip1vnj4HooDmmlKdsFjo/7kB2AceM3R6Zr5yyQ854u8QZ9aqRh7C8oqdJ7vXv+qH6e7cyUl46/q9hgoWFX3V63SjXvC8d2qhOAHeu1E/tkY+0SSSRG5dWT+9RV93bTB7Jh7hL5H3d+Rd48c1CpzbyiSrU1CE59ec3d6sq7ZkBHY1HVwAQvAARama0Ch7qmK9rsUw4BT6bJJvsc8uDxD8nBC6dVUxACbiKCFRgRfwyfqFnyHZlSkJGd9Ii4si/6owlApAIEpIkOBP3iCfk0BJ3M8c2TBcVVmjuxumq+ggYNkC5vSoquAehsh0uDBR/1L7PbJJNx/LqoVM5Wm1IEdqFwNKzyR1vDt0nyTyX4qzE2FsTA86FJQhaL+EIBNWRSwQ1e8Y4gA/7tdmVqtJCDa+DYjAE9wL0z7Q4N95NCywKBsnD/VPAHA5B/owDJh+Fe3J+dh90FxcO88RycCwixq/DYAKwMh1PpF9+FQYvxzGLDoPzKmntkU+0yNWS5Hn83n5ESwPxOVDhwmYZGuBqtklRVxLU7tRFOyuMRT3C9WYV7vQGClOsPtxIrd++5o3K6t1XCibiUZObIvKI50lBSrZwdYCaBnKkeAHYUJoExMElMOkLBj8rWi+GEa4rdiJA6CxgDdllFnWyau1Q1KQC63rFPtkiNz5MSYIE2e7rVbcd8k0K7sqJhUvfcNWvo8SdiZLAdkYV1Jc0y/lyAwZaGvxJrnK2fYALJ52xfRZl5UzIGAR0BiR1n3pedZz/QjDKOuqJKWT93mdxSs1j5IHkRBZm5V4zATQQaFh7ahcw33IwYcE397Uq1eN75aO3qRWr8XCm6ZwAyfRJQ830UFSrTNt6vahSSykdyOv5kDBYyrtZXLZIsZ8YlWostleSTF4/tkoNtpyQQC6tGRMuztcDDSFLZvmC9rK1aqJpzMq3Hd792co+8eXK/HO1oUu2KRX5L7VLZUr9KuRtGzWRh2qmInPHCC8l6o8yJKhO3K0OjewtLatRHPr3D+JPq05PfVXXyJR9cEdC45Z4/8rbyObQTVnCbt0ceWXa7+gSJDKW418H2U/JPB15Ti7www60ZbWpsmEhACUnP8KA67uFYOP3vX7RBvQxX4qhwub3Nx9TP+faZ98U0mpDllQ2ypKJe1lYtkqXldRr1mqxQc7qCg/8R1DjR06LUBKNnVUWDekWmevijHvGF+yQxGpvqpcb5V5FAkg47JNdZLnbLpdUrlwEamkG1AQBcX7NEsp0ZajED8KbeC/Jftn5enf0Qf0KjP3vvNTUeqCXDW0CIGiMSfTRKtXM0rKT/rTPvq2MfNwzFk2zrHz0o4/nBjp/Lb08d0CjWl9bcI3c0rNE8DhYJfuyp5iRPBxUEJeB2+N7rCip0HCl327Xe1x8ZkJFIr2bLGUeaJGAiWc0hea5KsVsu3TkvAzSaFp8gTmy3K+sigAD19996RlZU1ssjy7aolnz5+G51wlN1gV93Is8AnJioGBGvJ9ZtV8COt1Ybe1rkr37zM3np2E71x/7R1s/L51ZumzBVME3imfA2KcMUvl2QkXNxd7rW74arJ9mhQTmuVWbXcl4yGdWUDEmPOy4DdLLI0npFzohPEtcSNWEOi109D2jxpME4+YGbBgc+11ORkaIOJOf/9Y5fyI92PS+F2QXyjU0PyaMr71B/ZbrcZ5OPbuIzsBWQ3XR7TUx3HMb1E0tgSrkc+BPxY+ITJQCAjxI32VRABz/Hrznee9A94pGn3nxazva0yIPL75AHl23WDK9rWSSf1AlGX6fz+VL6/2r3vJbvS+0m45vnsLtMZsTfTHMwJUCna+Bs3/Ds1ELAP3y4s0msJrNGkFgw6ZzsdI17qvdht2MBEzzADcjiBzTQN3YlIoK8N90Du4coGqCF648/oITQPErXFpXUXLG5DIpK0xwGezQ4gruVyCJKhR05WbgbV1vpZndhzgigrzaBnzRtMBkQqX38yb5XNPr11XX3a4Yb0bb32k5p5hr5GHh8oDFwdY2oUWMXj+m/McjJWOTfyQY0cS1qSGXWpfJlekc8WiCAwXr3/HUaA8AFyeIBhG+dPSivn9wvX1i1Te0dQIunCrcn96a4mMQp3K3QQL4fZUOiEympFBFTeEv5GFl+fEbQigsI3SfLrabWBWoy2V3v5x87oHFfJUbpgRFVyz8xmizLT2bHJSfAYiLP166v/J46kvz1k6O72XlInD/e1aw5wPSsIAD1cuMepW745XEPpkLegJbK8BSA6WFBFhspuqlIWhVlZ1m52giG+ydr+UIyEBjWiCn5y3RWYmcAcLhR0dL/duQd7c+BX/3CUK9GQ8lnxpNDzjIFuw8u3ayJ+QTHyNJDSw/4h/WV3GhyOsgKxJXJ2JgzcmlYjIzzZjg+dkDHEmGJJcg/COprLB6UOKt8NCZxicpoIiFmEymmlFaRkYYWCEl8NCImSWoyBb5QWOkShwWNZVVrl8oIq9kpdotLLGYKBGZ+AZDfS574kxseUECTWEROMB2N7l24XpurULGyvKJBaQHgJuxOOB76gEYluZ5886RWtV5scUDpFi5QStIopCBLDS8U2W1QGVydhO95/7kjbyX7j2S4lXY8tuZuLWfjO99pOix5GVmaVM+BjNHiZAIe6jir4H+58V3dTcix4Pzb6paJy+aSnecOyeKyWg123QzHxw5ofNNo6ISgnfmJjWlqimGpRqagNKoanHPjiYiE47QnoAoi+TvX0R/COqbJ+V1BHw+L2UxxbKbYzRnqo7RZMhXg/Ft/B+hmuy6aj8PY+X+7X5D9rQD606rV8PQ8e+gNbaLy+VV3yv7WRk3bpIcF2W747D+7YqtqYKKWJL4/d+RtrWgncy0YCWmNHe0H+PyPt31ZYwa/+OANXQw1hWVytOOcJsKzIMhdgVL8/bsv6CvG+H/Y9KDct3CDali6IL3TdERcNrtq6CSg6e0XkRZPtyaDsah2nP3gYsMcGseQVkx/Pqpnvn7L/VNuPHmjwJ82QAMwwGkSjL2JOwpN/DAk6EM/Ukn6euexWD/kZGxBjMYkEg9IKDosobhPwrERCcVG9D3GAfDZATjMlPyb7ApmtHqGLVey7MWSZS8Qly1Xo043CtxEPUl93NawSoqz85WnUgpFuuinl9yq3YvaBrsVgLvOk3zVpgntcFqqOiiWpVEkGpdIKSF48leoIaSH3HfufkKb7vxk/yt6HxYNLcE21iTbZ3GQr/L84R0qV9JD4fLU6mGUkquzv+WEpnjSkIb7Y2RSdGu2WDSd4dbapVpwwO5w/6KNyv//6cCrUuEu0mR+Kl9uliNtgPZF+qTX36RgZtv/sM8Qzu/k414KmmSFy4fvcRLvpc5M/Q6VSC4S1ar6atX3oBQmKr75Xf/Nt5oV9OGYT0bCPTIS6ZdgzCvB6JAQtQvGhpWy2MxOBXZBRo0UZzaI21GqwE73QVrkK417NJ8YMFOGRjU73YcWl9YovyUSSbsrcmJIM0Aj4pmA2xKBJemfz0jBhBMD8nN9HaqRv7T6Lk37fOn4Lk0OA5TUE5I0j7eIIleA3djVrLWHlH1h4NGSa0XlvIteFzIaMST5DuoXKU5mRyBBbF5hheZzs2BYKOTjYAdASf7r1i8qrblZjrQBusX7nhzoeFo1JABLmW7JaE4SpMn/x4AK9BSMyTD5xffHIj9JX2gSoEk+nTQUrfyYHPrK+4AQzatG5Nh5SYBDKQA590nSi2g8KMHYkPgiA+IJtoo31KHUpjizXhYXbZeSrPligY+n8SDzEGoA6EhlpUobTwYgJp8Yfz7dTmmVS3EsxRS4ydCS8GhSYgEMdIFrKHEjuZ9yKbwe8GOoGIYcn2PAoYkBG5+T7Yh29/iHNR+b7+scHtDILim3zAbnE1NoGfsOup3SvZQiXFyMBNpI1ifVAcUBjSE7kXE9sOTWNEpr+rdKG6A7RxrleO+rCphInI6eIxKOj0g4luS/bP+jcF8NBSfpBNw2w54vTqtbnFbKtjDkxnPbpPcj9Z+quLGVkvKKfFQEyTDzhwskaSwmPSe6GJRD05UoKsGoV/oDzbpwNlR+VRoKb1fNnc4jlV+e6s55pXrK5DkJBSBVHeSQp5Lv0zmWye6VzGWnWxPjMOuuMj4ySrSUhbOv5bhKmdKo6/Wj812UVKFomDMWWjr8V2kDNJouGg+pwQaAfZF+zTLjNRAb1C2fn0BsSMLRITX0AFaWvUiy7YWSaStUcGfZCiTDlidOGwDHdYfGRIsj6KSxqK+JqMRGxwzI1PvKnana4AfXYExGU25CLVrAQ/JhAS1GJ2OFT9cXbJHCjLm6oNJ5wDcxoAAGWziacfwBSFSLe3tVS+Jbpu8zDWkIcEznADC4AFkck9VOch7uONyI7A7UjLIbYESOv5bz2G0IjJHycD0HAKYHB82FnBa79vejG+r1Lo7xY0gboCd6sGS7qaD4ooC8PwnyKCD3ij86oBQAsGvJkNUtGbYccVhpLEP1SankOCuU7/I7PzZLxnUBL7UzJF+TxiULQDW3ZfI87alOHpNPo3Fa2mI84aulVhDqkdJ8cGb4azKHxqJ1dXBf+kNTLQ5P1vfoz2dzKOfmgLYk5ZoMbLAw0JqU0KFlKVXiWmr+qL6vyi0Vp812sSSL+6AluQ8OE/n5AAAGLklEQVT3YEFRV4hvmx0i1bpsS91yLcbF8EzVNnIN50HnMCK1hCsa1u/nHAI8/CUBUhxYwCxSgjW0duO7AC4putRakq9DbeHdC9aq12S6x8cC6KsNMpaghmxQNXggMij+6KAMhbtkKNShKZeRWFKLOyzZSkmyHcWS56yUHGe5AjzTli8ua65y55vxYJJ/1bhHgxdE3TDIAAqZhmg/APXmmfe1KTr9NHgf4OAbxqOQaieLUQiXpkUY/mEMNHK0ARTZkYCI+ju4LZE+wIInJD46qhmRVJqvLG9QoNYWlitnx6vBn3iYm1+u30l/ajIicd3B4QnyUIycn5mtLREwNKFFtNCtySvTrqB4WWh1Sz8Q3Iy0ZKMlA0bjcDCg428ortTFfKqnTXPqiTOwYOHv7Ab4uJ899JYsKaubtInMtczxjAL6Mv5LWVTCL6GYT0KxYfVKeIJt4gm2yHC4V2KJZOElrNhly5FCV52UZNZLYeZcybaX3HTARgvSdwMPBQCGWlAJfteCdck+yvGovNq4V7nzoysubTSD+46OQ9pyIStXvR8Yf2hp3HAbapYqeKnuEdOoAgh3IIEW8jKol8SFh9alTg/jEUOOnBIoxO7mo9oHA2rDAmKcBFr4Az2pg3FhjOIiJCDDM6SMTXaPd84dku/e/VWNJr52ap+2KqN3CLsPrc+oFaQZJ4uVPy0xt7BcvSdEPucWlOn1T65/QHPtl5XV6Z/1mO5xUwH6SgZeQqOIETUuh8NdCvDBYLtQCRJJhMRqsktN7hqpydugWvtG+ZOvR9DkchBVA4RE05hsaADNXmhWDuBx6/EeQGL7RqtBId5tTvqk8VXjL8btxsJINs0xa68MgElKL5Qi1RCTqiC6Hu1uPia3z1upLbRoNawNx1sbNbCDLxq6gk+ZRQF3ZqcwmU3akJw8De6X6jnHXxLgrwhk2Z1yvLtZnj/8troZf9W4W/7ivifVa/Ly8Xc1wonWZRegih5fOn3w2J1YNPTvIOeD58WDw99cIeD0yyPv/G4A+uoggjuGFdSB6ICYTTbJdVaIw0pBQjps5euB7+XXoBEPtZ/R7ZUEnxPdzQoWttmUAXSg9aT6egl2qJ94rHcz2XNkvxEphGfil4aDwl8BIL5hQIcGBqypxuEAjfdYEDQGx3eMB2FL3QrlyfTLYCE9sXa7akkOkqfQ9Kd62zSETT5H8s9PELCKqEbF9w3dgIac6W/XZjl0Vvr6+vu1GT3NFwnt04uP3n01eSVypPOcAnpz3XINzWMXsAtwTxKooGOPrblHdykaMiKX6R43tYae7sPN9PV4CwAr3VdZZ/QIAaCUqqUOjCsSgeC0+H3h1Rh0gBsAQzVSrdaocuezfa0nlCcTriaiR6dWGuWg2ak0AnT0MKG4F/DgZaFKnnsDQjT7V9bec0kRB5yZhUDOCBl+fCfJSFAU3oPnk0vCPSiYxldNqZyNnhxmizZipHkNTWN4ZVEQDWWsBGOoKyWPBS2PgUvRM5SD8RIthc9v0D+LN73DAPT05Dfp1RiGXfqnMwIX+/x91BcNV032CvEomKAIFORyLcUPZOaRGYemx4jAI4I7kMAGP/TDI9UUMJCAhBFJkIX0UCgFmXikrVLJTgSRtFWaRX70QCtDBTD2aDRDa2Nch9yva6hfm94AVFr/QlkI1tDrmzYSfI/+dQGLTd15LBoWE+cwRprF0BQy9ec2sA0G/F6xji1ixjJZGd+kwsa+Gk11NbyWs41zPpESAMzQHzQwUcb11UuUd8/GwwD0bJzVKzwT2hM6cDP+pYN0ToEB6HRK07jXjEvAAPSMT4ExgHRKwAB0OqVp3GvGJWAAesanwBhAOiVgADqd0jTuNeMSMAA941NgDCCdEjAAnU5pGveacQkYgJ7xKTAGkE4JGIBOpzSNe824BAxAz/gUGANIpwQMQKdTmsa9ZlwCBqBnfAqMAaRTAgag0ylN414zLgED0DM+BcYA0ikBA9DplKZxrxmXgAHoGZ8CYwDplIAB6HRK07jXjEvAAPSMT4ExgHRKwAB0OqVp3GvGJWAAesanwBhAOiVgADqd0jTuNeMSMAA941NgDCCdEjAAnU5pGveacQkYgJ7xKTAGkE4J/H+wvyA0K5UxTwAAAABJRU5ErkJggg==">
          <a:extLst>
            <a:ext uri="{FF2B5EF4-FFF2-40B4-BE49-F238E27FC236}">
              <a16:creationId xmlns:a16="http://schemas.microsoft.com/office/drawing/2014/main" id="{AB59B3CD-2F39-4F87-8489-EC662AA2BC76}"/>
            </a:ext>
            <a:ext uri="{147F2762-F138-4A5C-976F-8EAC2B608ADB}">
              <a16:predDERef xmlns:a16="http://schemas.microsoft.com/office/drawing/2014/main" pred="{4D1EE7F6-B6A3-4F4F-B119-9065CA43E051}"/>
            </a:ext>
          </a:extLst>
        </xdr:cNvPr>
        <xdr:cNvSpPr>
          <a:spLocks noChangeAspect="1" noChangeArrowheads="1"/>
        </xdr:cNvSpPr>
      </xdr:nvSpPr>
      <xdr:spPr bwMode="auto">
        <a:xfrm>
          <a:off x="0" y="26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1</xdr:row>
      <xdr:rowOff>0</xdr:rowOff>
    </xdr:from>
    <xdr:to>
      <xdr:col>1</xdr:col>
      <xdr:colOff>304800</xdr:colOff>
      <xdr:row>2</xdr:row>
      <xdr:rowOff>104775</xdr:rowOff>
    </xdr:to>
    <xdr:sp macro="" textlink="">
      <xdr:nvSpPr>
        <xdr:cNvPr id="4" name="AutoShape 3" descr="data:image/png;base64,iVBORw0KGgoAAAANSUhEUgAAALQAAABdCAYAAAAMhkx4AAAAAXNSR0IArs4c6QAAIABJREFUeF7tnQlwnOWZ55++u3W07luWZMmS7/vAB8YYcxkSIBByEkgyRbY2k5nZ3ezO7G4ls5WZqZrZTZGampmdTWZSyVRmCBkgwwABQgIYbHyC8SmfsnVZt9RqSX1f2vo9rTYytiXLaiOjfB+o2ur+vq/f73n/7/P+n1Om0dHRUTEOQwKzRAImA9CzZCaNx1AJGIA2gDCrJGAAelZNp/EwBqANDMwqCRiAnlXTaTyMAWgDA7NKAgagZ9V0Gg9jANrAwKySgAHoWTWdxsMYgDYwMKskYAB6Vk2n8TAGoA0MzCoJGICeVdNpPIwBaAMDs0oCBqBn1XQaD2MA2sDArJKAAehZNZ3GwxiANjAwqyRgAHpWTafxMAagDQzMKgkYgJ5V02k8jAFoAwOzSgIGoGfVdBoPYwB6GhhIjCbExH8m04R3iY8mJBAJSTQeE6fNLk6rQ8yTXHOlG47KqMQSCaGVitVsmfQefG88kRC7xXrxdrFEXBi31Wyd9Hou4nx/JCSxeEyyHBnisNomfNbE6KhEYhGxW21iNpmnIV1ReSVkVByWib9z/JcYgL4GkUfiUfEGfDIYGJE+/5B0DvVJu7dXekcGFRwNxXNkW8MaqS0ov+xu3uCIHO5oksbuZvFHgpKXkS0ryutlcelcybA7r+HbPzwFcJ3obpHzA52yes58mZNbPOH1nUP90jU8oOdyMNam/g450tEkt9YukzJ3wVWvZ9F4AsOyt/m4nOlr14VRnJ0rG+culXmFlZcsYj7zRYJis1glEovKb04dkFJ3vtxWt2JKzzf+ZJ71/bZT0uzpks8su02cVvs13et3HtCReEx84YD4wyEBuEwkWiEci8pIyC/9/iE5198hB9pOSNtAlwTDQQmEg+IP+yUYi4rTmSGbapfLH255VCcbjZ06QrGw7Dx3WLqHPTK/uFoyHU7p93klGAnLotK5kuPKks7hfkkkEgqALHuGDIX8EkvEVCtyFGS6ZSTE9wUVUACUBdJQNEfczkxxWKwyJ69EaH/V6/PowuO+hZk50uf3ykgoIJW5JTIc9InZbFKAnOxukbvmr5M5ecX6fCzMXFe2jiGlzVm8u84fEU9gSNbOWSjRRFzHjgZeNWe+vh+NxXV8LrtT3jpzUNhBVlU2yNm+C3K2r13unL9WgtGwVOYWKyC5Hg3PMxZn5Um7t0fsFpuU5xSJ25kh8URcrw3Fonrfft+QvN9+Um6pXqQLqjArRypziifcEX/nAD0SDqqGbfV0J7Wsb1AndDAwLIFoWCcMgKFxhgLD4g/6ZCTol/7AsARjYXHZXVLizpfqvBKpyiuV2sJKWVu9SNZWL5SizNxLtMipnlb54MJpqSkok9WV88VhtYuPxRAJqrY/7+nUhQT9YIsudxcowJoHuqQwK1eC0ZACwu3MkkQiLsXZeZLncst7bSd14RRlc05YavLLpK6wQk50NatWtVlsUltQJsNhv3QNe2RpWa2803RIbBaLFGcXSM+wR7bMW6HA+KD9tGQ6XBKJxfQeS8rm6uI409sm/3b0Hfny6rv0OdHujB0whmOR5HV2lz4vC2NP83GlVdsXrRdPYESeOfhbuXP+GhkK+qQwK08WFlfLy427Jcvh0p2FneqCt3dM8+fLmqoFsrPpkDA/yMNkNkuFu1AXCguNBdfi6ZKvr/+U5Dgzr6qtZzWg0bbD4YAKjm3zdG+btA/2SsdQn3R6e8Uz4pFgJCjhWEwiibjAOUVMOqGxMX6c68pUrTC3oFwnHG1TmlMg5TmFUpiZq8JFIzptjnG6OSnvfS2Ncm6gU9ZWLZD6cdt0KBaR/S2Nqm2Xldcp0I91nZdwNKKg6/V5dYKZQMZ874L1yiehEACf64oyc2RlZYMc7jirIP704k1ytOucnOvv1N8XFFdLjitTn/vOhjXy6om9kml3ysrK+XKs85wsLpurWvTwhbOyqGyudA8PyJzcEnlgySZx2RxytPOcPHf4Lfnz+568RCNCBbpHBmT3+WO6i6B1F5XWqCKA16+vWSwne1rll0felj+87VHpGu6Xpr4Lsqx8nvzroTd1zBvnLpE+n1dO9LRKl7dPrFar3Fq7XAF978JbJNuRofceDgXkN6f2684HnfuHvS8poOuuQO1SCP/EAxrQRhMx5W6+SEi1betgt2pgNB3g7fMNSt/IoAyMDIg/FJBwPC4xGRWL2SIOq1U1TX5mjpRk50lpdqG+ooVVI2a49adAX7Ml0+ZUUPFjMZsvoRgfVRsA8t1zR/U+cFaX3aGacCjkk/2tJyQUjcjW+lUKIKhJz4hHirJyVWutq1okx7vOKV/+wqq7pN/vVZDxnGztABZQQgsA6IaaJdI22KPjPtndKrnOLClx5ym4PrV4k56X58qS+sI5sqfluNQXVcrZ3nYFzR0Nq3XXyLA5dNHybHDtF46+I/csWCdLymp1oUPDBoPDqp1NJrPSAnguY87PcIvVbNZxHO06L7uaDssf3f45VSZ7mo/JguIaefnEbnl42RYpzymQZw6+MTbmbn3G5eX1cujCWfn6+vukIDNHvwtqtK+1Ue5btEFKsvPlqR3PyENLb9MFdLXjEwdoaAHbGFv2QGBIQdDh7U+CeLBb+kc8MhTwyVBwRLzQiHBIEiaTOOwOcTsyJR9+mZUnZblFUpVXott1RW6Ralq23iy7S401tkaAZsObAHBNgHdqB5MCPUDLotFZFN6QX3kqmq53eFCK3XnKK9sHeyQ3I1tynFkSioZlRUWDnOhplg5vn3xm2RbVygCJ53c7MnRS2TX2tBzT78BQYzFX55fK8a7zkuvK0vcwRrfMW6mgYSeZk1uk2pVnZ0c63nleOTH+CKVS+WX6nCPhgBxoOymnultlaXmtjnEw4BMsjM6hAeXvLBC+m2v4rtN9rUqteO5DF87IE7fcJ53ePtlx9pAulP1tJ+ThpbeJ026Xv935S9m+cL20erqUN9+/eJPuWrVFFVKSlafyYWGzSO+oXyW5GVnyD3te0ue+o371JxPQ8LahIDywX9q9fbotYkRhTLR5epQyjIR84guFlFqMhP0STSTEaXfqKi8FuGhad4GU5RRJZV6xVOeVqjYBsEyKAtnuVG19Iw44J5qaZ2CiMfyq80sUuF1DA7qDYISyK8AtmUjOwwPBtowGXVhSpa+AErrCTlGWneSVTHizp1PyXNnqgcGg5FkwwsrdhboQMMBYlHarVXKd2dLUf0EsJrMusjN9F2QwMKTyQIvCVznY+bwhn2AHDPiHFPzIrSKnSHl7y0CXejWgGU67QykV1AJloAapzyvLK+eJLxSUY13ndDENh/yysKRaKRYLgd85n10HoxmjnGfk97KcAqV6nuCwzM0vU1cn9CoQDcnm2uWfDECzItG6rYM9KpzWwS7p9A7ottUx2CNDfq/SCn80JP5I0oADlEoV3AigSErRhFm5OollOYX6igWN4KAWTByT8HEeTBSAxJhy2ZzKEeHKgHM46FeDi+dgRwDQ6me2WNXqRyYOm12NwmA0oudCCWxmq1Ie7h2ORvXfLAR+5z4cnBeNxdS7AfigDdACqA7fg1+Zf+Na5HO0evK85AG1AVxo5vhoXMfNNYwLno7xlmF36e/IFqAzPuwJ3mMc/A4fVkNPTApmxsOzYIhzHZ/xvXzG4uE5mDN2TGwHdjR82owVQLOwbirKARARKAPE/dPq6VHj5Uxfm1wY08R9w/36wMFYTGKjo2IxmSTH4ZLS7AKpzCvRrbUit1g1MQ+I1uIVQSBQnPFskwhqssDHjQQ3gMR9xyvjGh/kSH0v2g9ZAB4mG22ENh3vArxRYwS00Xj8YjAEN9pEBwBlrCgFFsz1HgRqcM9B8T7K5RgTBjKuwgwbu+e1B2g+Fg6NEPCHqs/T51W32fkBuFO79Az2SP/IoPT6vTIYCYqYzGp45TgzpCgrRypyiqW6oEy5LsYHWzV8CvBCFwCtxQTPNU07MnW9k3O169C08OcjnU1Ka5ZXzFNPwvgDrd3U1yGN3S0S0Oc3qdG0oqJed5drOTSaFw4qdYF6TOXAD3+0s0l+fXK/rKysl3sW3DLhDoY2P9B6Qo205RX1U/mqi+eyuNVYbDkuX1i57TKFwy6z69wReevsB/KlVXep8Xutxw0DNCCGR8Efz/d3yunedjnZfV56vb0y6B8STyQkkURCsu0O9d/iCYDronXhuRgobIFY62hfDCa07kxq22sVauo8NNmvT+1XD8W6qoVSlJWnlAd+m9ra8Vwc7jijn+EGhFeydc8vniOl2flyYahPAysqn6xc9Y8HImHV5pyLvzrb6dKIHobcHfVrdJHj4oPSoATg5oylc7hPBoM+fQ8fL1wbavDBhTPyt7ueV676x9seE6fVpooHF2dVHj5jt3JxFh/nv910SBqKqtTQg3pk2B061yxAdiAoIzSwKr9UPU2Y0+Chx+dRnzbcfsfZg8qX/+C2zyodw3gl4FSZW6T35DrcdF9efbcsKK3WuV9ZUT/prpAWQKdcZ1jkGBx4HZQLe7rldE+rdHq6ZSQe1YctznBLVW6RFLmLpAR/rrtIKnIL1QWU4mhoXrbn68l3mCrobuT58L/XTu5Tw6q2oEL5H7JaU7VQAcskoxnhjbijWLiAmQnGjYYWI1rG9o72xVBkO8Y4wtNBAIXtGI8FC8MbGJGHl9+uPJrdD01otVg0qugLh+T8QEeSp8fjsqS8VmryS5XWnBvokB/ufhFLUP703q8peN5vPyU/P/hbua1uuXoVXjz+rkYe8Zu/eOxdWTNnvi7A5w7vUOMSsPO87JyMHVr5+Np7VdNyr9rCCvVZ47r8/Vsflqff/40ugv9179fklRN71Y3JAuY9xr994QZ56u1fKPjrCsvVCP3Pt39B1lUvnHDKrgvQcD6EgkbA5YIGAsxYrs2DXUJ8gtwbNFG+K1sq3flS5C6QEneBcmAs6ZQRhIBJ2Pm4DbUbCeTUvfFwvHH6PdWWcH5eif5trV+twIBDEvBA6312+dZLuOLB9tNKBQhI4DVAm0HZ2KGaBzo1ogcdg9KgkTGaWDC4wnpGBqWx67xqusHgiMocHt8x1K/uNSKF6v5qWK1yZxf9x70vawLSd+/5moL+SMdZeWrHL9QH/fi6e+WHu/9do6pfXHWX/GjPixp9hHL8+es/VR/7vIIK+Zf3X5etYzktuNj+27YvqlL76b5X5JubH9bv+vG+l+TvPvttDTq9dGyX/Nl9T8pfv/Osfs/m2mX6Pbgm//udj8m3//3vNA+FoNH3Xv+pPL7mHvnGxgenH/pmpRNGRXvgA0aICKVtLEEHIasVazIpt0IbYZzxw/bGVgT5x3LnoaZC8qcKPA1djyYz0jiSYzPPiLbH0MW3SnRxYWmN+maxJQAAWg3uSyIPtOJTizbqQifwgrbDB4yn5/7FG1UzE0lE00MTCDETfeR9NBteBDQj80Pew5HOs2rosSNyHb50PAh8H98NVWE3gDYwF2zvP9zzgrrY/tPtn1MvA8b5C0d3arQREP/NzmdVnt+89RH5v7t+qbTwzgVr5P+89XN5dPlWTbb6n7/6kXxr8yNKRZ54+i/k9zc/rPL/2YFfyw8e+gMdx+P/8mfy/Ye+pe7Y77/5tPzp9t+Tv9n5nNzZsFY+tXijfO/XP9G5+pM7H5NvPf8D+crae+XzK7fJoz/9jqyZs0B3kImU31U1NMYCETZWGNsAPkmAEgyH1d+JFY5mYEtA2/KDUAEwwrrRGhfAEvdnd2DLTnFPVrdyvThhbBmLBtp0F0DzwGExnNB6+EbHu6mmungmOx+NjAHFjoY3ht8B8vrqxToeDhKfSMAhnRNZwntZgACN8xkvtgRBE2gYAANsGHDcc2/LcXX9sQPwfkVOofqm8TsTSDrV26quMbgp8wj94JnJv2CuoBxc9+N9L2vUb0PNYs3ZYHF5g3453HlWtSTPwf2+sfEBpRkyapLPLNsszxx6Qx5aullq8svlr974Z/mPmz6jvv9v/Ov/lm0Na6WmoFReadwr39v+e+rMePKZv5RHVmyVusJK+d5rP5E/uesxjUqe7GnRKObrp/arr/s7dz8u3331x/LF1XdptPKbzz6lcvz7z3076Rm5ynEZoAEyAMF46BvxqHDwGZIphgAQDq4dNdhceBuyb1hQ4kpjRthorpO9rbr1kj2Gj3okMCzhSET5F8EFNDVJGUwsWs1u4ccmGa4sKXYXypz8Ek0wIkcAZ3+ZuzDt4GYLbxvs1SQkjDLAWF+UNPZSB2H7Tm+/PgualrHyOT50KB3yZ4GiMBgrigJwE3jAt36+v0PPm5NXqlE5zZM2mzWCmtqdUDwAGk2MdkfxLCip1vnj4HooDmmlKdsFjo/7kB2AceM3R6Zr5yyQ854u8QZ9aqRh7C8oqdJ7vXv+qH6e7cyUl46/q9hgoWFX3V63SjXvC8d2qhOAHeu1E/tkY+0SSSRG5dWT+9RV93bTB7Jh7hL5H3d+Rd48c1CpzbyiSrU1CE59ec3d6sq7ZkBHY1HVwAQvAARama0Ch7qmK9rsUw4BT6bJJvsc8uDxD8nBC6dVUxACbiKCFRgRfwyfqFnyHZlSkJGd9Ii4si/6owlApAIEpIkOBP3iCfk0BJ3M8c2TBcVVmjuxumq+ggYNkC5vSoquAehsh0uDBR/1L7PbJJNx/LqoVM5Wm1IEdqFwNKzyR1vDt0nyTyX4qzE2FsTA86FJQhaL+EIBNWRSwQ1e8Y4gA/7tdmVqtJCDa+DYjAE9wL0z7Q4N95NCywKBsnD/VPAHA5B/owDJh+Fe3J+dh90FxcO88RycCwixq/DYAKwMh1PpF9+FQYvxzGLDoPzKmntkU+0yNWS5Hn83n5ESwPxOVDhwmYZGuBqtklRVxLU7tRFOyuMRT3C9WYV7vQGClOsPtxIrd++5o3K6t1XCibiUZObIvKI50lBSrZwdYCaBnKkeAHYUJoExMElMOkLBj8rWi+GEa4rdiJA6CxgDdllFnWyau1Q1KQC63rFPtkiNz5MSYIE2e7rVbcd8k0K7sqJhUvfcNWvo8SdiZLAdkYV1Jc0y/lyAwZaGvxJrnK2fYALJ52xfRZl5UzIGAR0BiR1n3pedZz/QjDKOuqJKWT93mdxSs1j5IHkRBZm5V4zATQQaFh7ahcw33IwYcE397Uq1eN75aO3qRWr8XCm6ZwAyfRJQ830UFSrTNt6vahSSykdyOv5kDBYyrtZXLZIsZ8YlWostleSTF4/tkoNtpyQQC6tGRMuztcDDSFLZvmC9rK1aqJpzMq3Hd792co+8eXK/HO1oUu2KRX5L7VLZUr9KuRtGzWRh2qmInPHCC8l6o8yJKhO3K0OjewtLatRHPr3D+JPq05PfVXXyJR9cEdC45Z4/8rbyObQTVnCbt0ceWXa7+gSJDKW418H2U/JPB15Ti7www60ZbWpsmEhACUnP8KA67uFYOP3vX7RBvQxX4qhwub3Nx9TP+faZ98U0mpDllQ2ypKJe1lYtkqXldRr1mqxQc7qCg/8R1DjR06LUBKNnVUWDekWmevijHvGF+yQxGpvqpcb5V5FAkg47JNdZLnbLpdUrlwEamkG1AQBcX7NEsp0ZajED8KbeC/Jftn5enf0Qf0KjP3vvNTUeqCXDW0CIGiMSfTRKtXM0rKT/rTPvq2MfNwzFk2zrHz0o4/nBjp/Lb08d0CjWl9bcI3c0rNE8DhYJfuyp5iRPBxUEJeB2+N7rCip0HCl327Xe1x8ZkJFIr2bLGUeaJGAiWc0hea5KsVsu3TkvAzSaFp8gTmy3K+sigAD19996RlZU1ssjy7aolnz5+G51wlN1gV93Is8AnJioGBGvJ9ZtV8COt1Ybe1rkr37zM3np2E71x/7R1s/L51ZumzBVME3imfA2KcMUvl2QkXNxd7rW74arJ9mhQTmuVWbXcl4yGdWUDEmPOy4DdLLI0npFzohPEtcSNWEOi109D2jxpME4+YGbBgc+11ORkaIOJOf/9Y5fyI92PS+F2QXyjU0PyaMr71B/ZbrcZ5OPbuIzsBWQ3XR7TUx3HMb1E0tgSrkc+BPxY+ITJQCAjxI32VRABz/Hrznee9A94pGn3nxazva0yIPL75AHl23WDK9rWSSf1AlGX6fz+VL6/2r3vJbvS+0m45vnsLtMZsTfTHMwJUCna+Bs3/Ds1ELAP3y4s0msJrNGkFgw6ZzsdI17qvdht2MBEzzADcjiBzTQN3YlIoK8N90Du4coGqCF648/oITQPErXFpXUXLG5DIpK0xwGezQ4gruVyCJKhR05WbgbV1vpZndhzgigrzaBnzRtMBkQqX38yb5XNPr11XX3a4Yb0bb32k5p5hr5GHh8oDFwdY2oUWMXj+m/McjJWOTfyQY0cS1qSGXWpfJlekc8WiCAwXr3/HUaA8AFyeIBhG+dPSivn9wvX1i1Te0dQIunCrcn96a4mMQp3K3QQL4fZUOiEympFBFTeEv5GFl+fEbQigsI3SfLrabWBWoy2V3v5x87oHFfJUbpgRFVyz8xmizLT2bHJSfAYiLP166v/J46kvz1k6O72XlInD/e1aw5wPSsIAD1cuMepW745XEPpkLegJbK8BSA6WFBFhspuqlIWhVlZ1m52giG+ydr+UIyEBjWiCn5y3RWYmcAcLhR0dL/duQd7c+BX/3CUK9GQ8lnxpNDzjIFuw8u3ayJ+QTHyNJDSw/4h/WV3GhyOsgKxJXJ2JgzcmlYjIzzZjg+dkDHEmGJJcg/COprLB6UOKt8NCZxicpoIiFmEymmlFaRkYYWCEl8NCImSWoyBb5QWOkShwWNZVVrl8oIq9kpdotLLGYKBGZ+AZDfS574kxseUECTWEROMB2N7l24XpurULGyvKJBaQHgJuxOOB76gEYluZ5886RWtV5scUDpFi5QStIopCBLDS8U2W1QGVydhO95/7kjbyX7j2S4lXY8tuZuLWfjO99pOix5GVmaVM+BjNHiZAIe6jir4H+58V3dTcix4Pzb6paJy+aSnecOyeKyWg123QzHxw5ofNNo6ISgnfmJjWlqimGpRqagNKoanHPjiYiE47QnoAoi+TvX0R/COqbJ+V1BHw+L2UxxbKbYzRnqo7RZMhXg/Ft/B+hmuy6aj8PY+X+7X5D9rQD606rV8PQ8e+gNbaLy+VV3yv7WRk3bpIcF2W747D+7YqtqYKKWJL4/d+RtrWgncy0YCWmNHe0H+PyPt31ZYwa/+OANXQw1hWVytOOcJsKzIMhdgVL8/bsv6CvG+H/Y9KDct3CDali6IL3TdERcNrtq6CSg6e0XkRZPtyaDsah2nP3gYsMcGseQVkx/Pqpnvn7L/VNuPHmjwJ82QAMwwGkSjL2JOwpN/DAk6EM/Ukn6euexWD/kZGxBjMYkEg9IKDosobhPwrERCcVG9D3GAfDZATjMlPyb7ApmtHqGLVey7MWSZS8Qly1Xo043CtxEPUl93NawSoqz85WnUgpFuuinl9yq3YvaBrsVgLvOk3zVpgntcFqqOiiWpVEkGpdIKSF48leoIaSH3HfufkKb7vxk/yt6HxYNLcE21iTbZ3GQr/L84R0qV9JD4fLU6mGUkquzv+WEpnjSkIb7Y2RSdGu2WDSd4dbapVpwwO5w/6KNyv//6cCrUuEu0mR+Kl9uliNtgPZF+qTX36RgZtv/sM8Qzu/k414KmmSFy4fvcRLvpc5M/Q6VSC4S1ar6atX3oBQmKr75Xf/Nt5oV9OGYT0bCPTIS6ZdgzCvB6JAQtQvGhpWy2MxOBXZBRo0UZzaI21GqwE73QVrkK417NJ8YMFOGRjU73YcWl9YovyUSSbsrcmJIM0Aj4pmA2xKBJemfz0jBhBMD8nN9HaqRv7T6Lk37fOn4Lk0OA5TUE5I0j7eIIleA3djVrLWHlH1h4NGSa0XlvIteFzIaMST5DuoXKU5mRyBBbF5hheZzs2BYKOTjYAdASf7r1i8qrblZjrQBusX7nhzoeFo1JABLmW7JaE4SpMn/x4AK9BSMyTD5xffHIj9JX2gSoEk+nTQUrfyYHPrK+4AQzatG5Nh5SYBDKQA590nSi2g8KMHYkPgiA+IJtoo31KHUpjizXhYXbZeSrPligY+n8SDzEGoA6EhlpUobTwYgJp8Yfz7dTmmVS3EsxRS4ydCS8GhSYgEMdIFrKHEjuZ9yKbwe8GOoGIYcn2PAoYkBG5+T7Yh29/iHNR+b7+scHtDILim3zAbnE1NoGfsOup3SvZQiXFyMBNpI1ifVAcUBjSE7kXE9sOTWNEpr+rdKG6A7RxrleO+rCphInI6eIxKOj0g4luS/bP+jcF8NBSfpBNw2w54vTqtbnFbKtjDkxnPbpPcj9Z+quLGVkvKKfFQEyTDzhwskaSwmPSe6GJRD05UoKsGoV/oDzbpwNlR+VRoKb1fNnc4jlV+e6s55pXrK5DkJBSBVHeSQp5Lv0zmWye6VzGWnWxPjMOuuMj4ySrSUhbOv5bhKmdKo6/Wj812UVKFomDMWWjr8V2kDNJouGg+pwQaAfZF+zTLjNRAb1C2fn0BsSMLRITX0AFaWvUiy7YWSaStUcGfZCiTDlidOGwDHdYfGRIsj6KSxqK+JqMRGxwzI1PvKnana4AfXYExGU25CLVrAQ/JhAS1GJ2OFT9cXbJHCjLm6oNJ5wDcxoAAGWziacfwBSFSLe3tVS+Jbpu8zDWkIcEznADC4AFkck9VOch7uONyI7A7UjLIbYESOv5bz2G0IjJHycD0HAKYHB82FnBa79vejG+r1Lo7xY0gboCd6sGS7qaD4ooC8PwnyKCD3ij86oBQAsGvJkNUtGbYccVhpLEP1SankOCuU7/I7PzZLxnUBL7UzJF+TxiULQDW3ZfI87alOHpNPo3Fa2mI84aulVhDqkdJ8cGb4azKHxqJ1dXBf+kNTLQ5P1vfoz2dzKOfmgLYk5ZoMbLAw0JqU0KFlKVXiWmr+qL6vyi0Vp812sSSL+6AluQ8OE/n5AAAGLklEQVT3YEFRV4hvmx0i1bpsS91yLcbF8EzVNnIN50HnMCK1hCsa1u/nHAI8/CUBUhxYwCxSgjW0duO7AC4putRakq9DbeHdC9aq12S6x8cC6KsNMpaghmxQNXggMij+6KAMhbtkKNShKZeRWFKLOyzZSkmyHcWS56yUHGe5AjzTli8ua65y55vxYJJ/1bhHgxdE3TDIAAqZhmg/APXmmfe1KTr9NHgf4OAbxqOQaieLUQiXpkUY/mEMNHK0ARTZkYCI+ju4LZE+wIInJD46qhmRVJqvLG9QoNYWlitnx6vBn3iYm1+u30l/ajIicd3B4QnyUIycn5mtLREwNKFFtNCtySvTrqB4WWh1Sz8Q3Iy0ZKMlA0bjcDCg428ortTFfKqnTXPqiTOwYOHv7Ab4uJ899JYsKaubtInMtczxjAL6Mv5LWVTCL6GYT0KxYfVKeIJt4gm2yHC4V2KJZOElrNhly5FCV52UZNZLYeZcybaX3HTARgvSdwMPBQCGWlAJfteCdck+yvGovNq4V7nzoysubTSD+46OQ9pyIStXvR8Yf2hp3HAbapYqeKnuEdOoAgh3IIEW8jKol8SFh9alTg/jEUOOnBIoxO7mo9oHA2rDAmKcBFr4Az2pg3FhjOIiJCDDM6SMTXaPd84dku/e/VWNJr52ap+2KqN3CLsPrc+oFaQZJ4uVPy0xt7BcvSdEPucWlOn1T65/QHPtl5XV6Z/1mO5xUwH6SgZeQqOIETUuh8NdCvDBYLtQCRJJhMRqsktN7hqpydugWvtG+ZOvR9DkchBVA4RE05hsaADNXmhWDuBx6/EeQGL7RqtBId5tTvqk8VXjL8btxsJINs0xa68MgElKL5Qi1RCTqiC6Hu1uPia3z1upLbRoNawNx1sbNbCDLxq6gk+ZRQF3ZqcwmU3akJw8De6X6jnHXxLgrwhk2Z1yvLtZnj/8troZf9W4W/7ivifVa/Ly8Xc1wonWZRegih5fOn3w2J1YNPTvIOeD58WDw99cIeD0yyPv/G4A+uoggjuGFdSB6ICYTTbJdVaIw0pBQjps5euB7+XXoBEPtZ/R7ZUEnxPdzQoWttmUAXSg9aT6egl2qJ94rHcz2XNkvxEphGfil4aDwl8BIL5hQIcGBqypxuEAjfdYEDQGx3eMB2FL3QrlyfTLYCE9sXa7akkOkqfQ9Kd62zSETT5H8s9PELCKqEbF9w3dgIac6W/XZjl0Vvr6+vu1GT3NFwnt04uP3n01eSVypPOcAnpz3XINzWMXsAtwTxKooGOPrblHdykaMiKX6R43tYae7sPN9PV4CwAr3VdZZ/QIAaCUqqUOjCsSgeC0+H3h1Rh0gBsAQzVSrdaocuezfa0nlCcTriaiR6dWGuWg2ak0AnT0MKG4F/DgZaFKnnsDQjT7V9bec0kRB5yZhUDOCBl+fCfJSFAU3oPnk0vCPSiYxldNqZyNnhxmizZipHkNTWN4ZVEQDWWsBGOoKyWPBS2PgUvRM5SD8RIthc9v0D+LN73DAPT05Dfp1RiGXfqnMwIX+/x91BcNV032CvEomKAIFORyLcUPZOaRGYemx4jAI4I7kMAGP/TDI9UUMJCAhBFJkIX0UCgFmXikrVLJTgSRtFWaRX70QCtDBTD2aDRDa2Nch9yva6hfm94AVFr/QlkI1tDrmzYSfI/+dQGLTd15LBoWE+cwRprF0BQy9ec2sA0G/F6xji1ixjJZGd+kwsa+Gk11NbyWs41zPpESAMzQHzQwUcb11UuUd8/GwwD0bJzVKzwT2hM6cDP+pYN0ToEB6HRK07jXjEvAAPSMT4ExgHRKwAB0OqVp3GvGJWAAesanwBhAOiVgADqd0jTuNeMSMAA941NgDCCdEjAAnU5pGveacQkYgJ7xKTAGkE4JGIBOpzSNe824BAxAz/gUGANIpwQMQKdTmsa9ZlwCBqBnfAqMAaRTAgag0ylN414zLgED0DM+BcYA0ikBA9DplKZxrxmXgAHoGZ8CYwDplIAB6HRK07jXjEvAAPSMT4ExgHRKwAB0OqVp3GvGJWAAesanwBhAOiVgADqd0jTuNeMSMAA941NgDCCdEjAAnU5pGveacQkYgJ7xKTAGkE4J/H+wvyA0K5UxTwAAAABJRU5ErkJggg==">
          <a:extLst>
            <a:ext uri="{FF2B5EF4-FFF2-40B4-BE49-F238E27FC236}">
              <a16:creationId xmlns:a16="http://schemas.microsoft.com/office/drawing/2014/main" id="{98FE095E-8FA2-4C5E-BEFA-8C166E9C15C1}"/>
            </a:ext>
            <a:ext uri="{147F2762-F138-4A5C-976F-8EAC2B608ADB}">
              <a16:predDERef xmlns:a16="http://schemas.microsoft.com/office/drawing/2014/main" pred="{AB59B3CD-2F39-4F87-8489-EC662AA2BC76}"/>
            </a:ext>
          </a:extLst>
        </xdr:cNvPr>
        <xdr:cNvSpPr>
          <a:spLocks noChangeAspect="1" noChangeArrowheads="1"/>
        </xdr:cNvSpPr>
      </xdr:nvSpPr>
      <xdr:spPr bwMode="auto">
        <a:xfrm>
          <a:off x="0" y="26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390525</xdr:colOff>
      <xdr:row>0</xdr:row>
      <xdr:rowOff>66675</xdr:rowOff>
    </xdr:from>
    <xdr:to>
      <xdr:col>1</xdr:col>
      <xdr:colOff>1800225</xdr:colOff>
      <xdr:row>4</xdr:row>
      <xdr:rowOff>104775</xdr:rowOff>
    </xdr:to>
    <xdr:pic>
      <xdr:nvPicPr>
        <xdr:cNvPr id="5" name="Picture 5" descr="C:\Users\Helen.Creed\AppData\Local\Microsoft\Windows\INetCache\Content.MSO\17EFC10B.tmp">
          <a:extLst>
            <a:ext uri="{FF2B5EF4-FFF2-40B4-BE49-F238E27FC236}">
              <a16:creationId xmlns:a16="http://schemas.microsoft.com/office/drawing/2014/main" id="{B33C9236-BF9D-4B03-BFDB-8241BFA3D334}"/>
            </a:ext>
            <a:ext uri="{147F2762-F138-4A5C-976F-8EAC2B608ADB}">
              <a16:predDERef xmlns:a16="http://schemas.microsoft.com/office/drawing/2014/main" pred="{98FE095E-8FA2-4C5E-BEFA-8C166E9C15C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17986"/>
        <a:stretch/>
      </xdr:blipFill>
      <xdr:spPr bwMode="auto">
        <a:xfrm>
          <a:off x="390525" y="66675"/>
          <a:ext cx="2019300" cy="9048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23</xdr:col>
      <xdr:colOff>228600</xdr:colOff>
      <xdr:row>8</xdr:row>
      <xdr:rowOff>200025</xdr:rowOff>
    </xdr:from>
    <xdr:ext cx="2009775" cy="80962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16554450" y="2105025"/>
          <a:ext cx="2009775" cy="80962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orkings%20Adare%20Rathkeale%20District%20June%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cel Tips"/>
      <sheetName val="Instructions"/>
      <sheetName val="HDCO"/>
      <sheetName val="HDCO SHIPCAS Rgen 4sge"/>
      <sheetName val="HDCO 1-Stage, TKY, PPP"/>
      <sheetName val="HDCO AHB CALF"/>
      <sheetName val="AR June 2022"/>
      <sheetName val="HDCO Acquisition"/>
      <sheetName val="HDCO Part V"/>
      <sheetName val="HDCO Leasing"/>
      <sheetName val="Adare Rathkeale February 2022"/>
      <sheetName val="Cappamore Kilmallock April 2022"/>
      <sheetName val="Newcastle West March 2022"/>
      <sheetName val="Metro April 2022"/>
    </sheetNames>
    <sheetDataSet>
      <sheetData sheetId="0" refreshError="1"/>
      <sheetData sheetId="1" refreshError="1"/>
      <sheetData sheetId="2" refreshError="1"/>
      <sheetData sheetId="3" refreshError="1"/>
      <sheetData sheetId="4">
        <row r="16">
          <cell r="E16">
            <v>8</v>
          </cell>
        </row>
        <row r="17">
          <cell r="E17">
            <v>8</v>
          </cell>
        </row>
      </sheetData>
      <sheetData sheetId="5" refreshError="1"/>
      <sheetData sheetId="6" refreshError="1"/>
      <sheetData sheetId="7" refreshError="1"/>
      <sheetData sheetId="8">
        <row r="40">
          <cell r="E40">
            <v>4</v>
          </cell>
        </row>
      </sheetData>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0"/>
  <sheetViews>
    <sheetView workbookViewId="0">
      <selection activeCell="E4" sqref="E4"/>
    </sheetView>
  </sheetViews>
  <sheetFormatPr defaultRowHeight="15"/>
  <cols>
    <col min="2" max="2" width="46" customWidth="1"/>
    <col min="3" max="3" width="130.42578125" customWidth="1"/>
  </cols>
  <sheetData>
    <row r="1" spans="1:5" ht="21">
      <c r="A1" s="3"/>
      <c r="B1" s="135" t="s">
        <v>0</v>
      </c>
      <c r="C1" s="136"/>
    </row>
    <row r="2" spans="1:5" ht="15.75">
      <c r="A2" s="4"/>
      <c r="B2" s="20"/>
      <c r="C2" s="2"/>
    </row>
    <row r="3" spans="1:5" ht="15.75">
      <c r="A3" s="4"/>
      <c r="B3" s="21"/>
      <c r="C3" s="2"/>
    </row>
    <row r="4" spans="1:5" ht="15.75">
      <c r="A4" s="4"/>
      <c r="B4" s="21"/>
      <c r="C4" s="2"/>
    </row>
    <row r="5" spans="1:5" ht="15.75">
      <c r="A5" s="17"/>
      <c r="B5" s="18"/>
      <c r="C5" s="19"/>
    </row>
    <row r="6" spans="1:5" ht="18.75">
      <c r="A6" s="138" t="s">
        <v>1</v>
      </c>
      <c r="B6" s="139"/>
      <c r="C6" s="140"/>
    </row>
    <row r="7" spans="1:5" ht="27" customHeight="1">
      <c r="A7" s="7"/>
      <c r="B7" s="26" t="s">
        <v>2</v>
      </c>
      <c r="C7" s="27" t="s">
        <v>3</v>
      </c>
    </row>
    <row r="8" spans="1:5" ht="89.25">
      <c r="A8" s="6">
        <v>1</v>
      </c>
      <c r="B8" s="10" t="s">
        <v>4</v>
      </c>
      <c r="C8" s="5" t="s">
        <v>5</v>
      </c>
      <c r="D8" s="137"/>
      <c r="E8" s="137"/>
    </row>
    <row r="9" spans="1:5" ht="111" customHeight="1">
      <c r="A9" s="6">
        <v>2</v>
      </c>
      <c r="B9" s="10" t="s">
        <v>6</v>
      </c>
      <c r="C9" s="5" t="s">
        <v>7</v>
      </c>
      <c r="D9" s="137"/>
      <c r="E9" s="137"/>
    </row>
    <row r="10" spans="1:5" ht="54" customHeight="1">
      <c r="A10" s="6">
        <v>3</v>
      </c>
      <c r="B10" s="11" t="s">
        <v>8</v>
      </c>
      <c r="C10" s="5" t="s">
        <v>9</v>
      </c>
      <c r="D10" s="137"/>
      <c r="E10" s="137"/>
    </row>
    <row r="11" spans="1:5" ht="75" customHeight="1">
      <c r="A11" s="6">
        <v>4</v>
      </c>
      <c r="B11" s="11" t="s">
        <v>10</v>
      </c>
      <c r="C11" s="5" t="s">
        <v>11</v>
      </c>
      <c r="D11" s="137"/>
      <c r="E11" s="137"/>
    </row>
    <row r="12" spans="1:5" ht="52.5" customHeight="1">
      <c r="A12" s="6">
        <v>5</v>
      </c>
      <c r="B12" s="12" t="s">
        <v>12</v>
      </c>
      <c r="C12" s="5" t="s">
        <v>13</v>
      </c>
      <c r="D12" s="137"/>
      <c r="E12" s="137"/>
    </row>
    <row r="13" spans="1:5" ht="18.75">
      <c r="A13" s="141" t="s">
        <v>14</v>
      </c>
      <c r="B13" s="142"/>
      <c r="C13" s="143"/>
    </row>
    <row r="14" spans="1:5" ht="54.75" customHeight="1">
      <c r="A14" s="6">
        <v>6</v>
      </c>
      <c r="B14" s="14" t="s">
        <v>15</v>
      </c>
      <c r="C14" s="13" t="s">
        <v>16</v>
      </c>
    </row>
    <row r="15" spans="1:5" ht="96.75" customHeight="1">
      <c r="A15" s="8">
        <v>7</v>
      </c>
      <c r="B15" s="15" t="s">
        <v>17</v>
      </c>
      <c r="C15" s="16" t="s">
        <v>18</v>
      </c>
    </row>
    <row r="16" spans="1:5" ht="18.75">
      <c r="A16" s="144" t="s">
        <v>19</v>
      </c>
      <c r="B16" s="145"/>
      <c r="C16" s="146"/>
    </row>
    <row r="17" spans="1:3" ht="119.25" customHeight="1">
      <c r="A17" s="9">
        <v>8</v>
      </c>
      <c r="B17" s="24" t="s">
        <v>20</v>
      </c>
      <c r="C17" s="22" t="s">
        <v>21</v>
      </c>
    </row>
    <row r="18" spans="1:3" ht="62.25" customHeight="1">
      <c r="A18" s="6">
        <v>9</v>
      </c>
      <c r="B18" s="25" t="s">
        <v>22</v>
      </c>
      <c r="C18" s="23" t="s">
        <v>23</v>
      </c>
    </row>
    <row r="19" spans="1:3" ht="126" customHeight="1">
      <c r="A19" s="6">
        <v>10</v>
      </c>
      <c r="B19" s="25" t="s">
        <v>24</v>
      </c>
      <c r="C19" s="23" t="s">
        <v>25</v>
      </c>
    </row>
    <row r="20" spans="1:3">
      <c r="B20" s="1"/>
      <c r="C20" s="1"/>
    </row>
  </sheetData>
  <mergeCells count="5">
    <mergeCell ref="B1:C1"/>
    <mergeCell ref="D8:E12"/>
    <mergeCell ref="A6:C6"/>
    <mergeCell ref="A13:C13"/>
    <mergeCell ref="A16:C16"/>
  </mergeCells>
  <pageMargins left="0.70866141732283472" right="0.70866141732283472" top="0.74803149606299213" bottom="0.74803149606299213" header="0.31496062992125984" footer="0.31496062992125984"/>
  <pageSetup paperSize="8"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52"/>
  <sheetViews>
    <sheetView tabSelected="1" workbookViewId="0">
      <selection activeCell="S8" sqref="S8"/>
    </sheetView>
  </sheetViews>
  <sheetFormatPr defaultRowHeight="15"/>
  <cols>
    <col min="2" max="2" width="59" bestFit="1" customWidth="1"/>
    <col min="3" max="7" width="0" hidden="1" customWidth="1"/>
    <col min="8" max="8" width="27" customWidth="1"/>
    <col min="13" max="13" width="12.5703125" customWidth="1"/>
    <col min="14" max="14" width="14.28515625" customWidth="1"/>
    <col min="15" max="15" width="11.85546875" customWidth="1"/>
    <col min="16" max="16" width="10.42578125" customWidth="1"/>
  </cols>
  <sheetData>
    <row r="1" spans="1:16">
      <c r="A1" s="29"/>
      <c r="B1" s="82"/>
      <c r="C1" s="81"/>
      <c r="D1" s="81"/>
      <c r="E1" s="81"/>
      <c r="F1" s="81"/>
      <c r="G1" s="81"/>
      <c r="H1" s="81"/>
      <c r="I1" s="81"/>
      <c r="J1" s="81"/>
      <c r="K1" s="81"/>
      <c r="L1" s="81"/>
      <c r="M1" s="81"/>
      <c r="N1" s="81"/>
      <c r="O1" s="81"/>
      <c r="P1" s="80"/>
    </row>
    <row r="2" spans="1:16" ht="15.75">
      <c r="A2" s="29"/>
      <c r="B2" s="79"/>
      <c r="C2" s="29"/>
      <c r="D2" s="29"/>
      <c r="E2" s="29"/>
      <c r="F2" s="29"/>
      <c r="G2" s="29"/>
      <c r="H2" s="164" t="s">
        <v>26</v>
      </c>
      <c r="I2" s="164"/>
      <c r="J2" s="164"/>
      <c r="K2" s="164"/>
      <c r="L2" s="164" t="s">
        <v>27</v>
      </c>
      <c r="M2" s="164"/>
      <c r="N2" s="164"/>
      <c r="O2" s="29"/>
      <c r="P2" s="77"/>
    </row>
    <row r="3" spans="1:16" ht="15.75">
      <c r="A3" s="29"/>
      <c r="B3" s="79"/>
      <c r="C3" s="29"/>
      <c r="D3" s="29"/>
      <c r="E3" s="29"/>
      <c r="F3" s="29"/>
      <c r="G3" s="29"/>
      <c r="H3" s="164" t="s">
        <v>28</v>
      </c>
      <c r="I3" s="164"/>
      <c r="J3" s="164"/>
      <c r="K3" s="164"/>
      <c r="L3" s="164" t="s">
        <v>29</v>
      </c>
      <c r="M3" s="164"/>
      <c r="N3" s="164"/>
      <c r="O3" s="29"/>
      <c r="P3" s="77"/>
    </row>
    <row r="4" spans="1:16" ht="15.75">
      <c r="A4" s="29"/>
      <c r="B4" s="79"/>
      <c r="C4" s="29"/>
      <c r="D4" s="29"/>
      <c r="E4" s="29"/>
      <c r="F4" s="29"/>
      <c r="G4" s="29"/>
      <c r="H4" s="164" t="s">
        <v>30</v>
      </c>
      <c r="I4" s="164"/>
      <c r="J4" s="164"/>
      <c r="K4" s="164"/>
      <c r="L4" s="168">
        <f>M13</f>
        <v>154</v>
      </c>
      <c r="M4" s="164"/>
      <c r="N4" s="164"/>
      <c r="O4" s="29"/>
      <c r="P4" s="77"/>
    </row>
    <row r="5" spans="1:16" ht="16.5">
      <c r="A5" s="63"/>
      <c r="B5" s="78"/>
      <c r="C5" s="85"/>
      <c r="D5" s="86"/>
      <c r="E5" s="86"/>
      <c r="F5" s="86"/>
      <c r="G5" s="86"/>
      <c r="H5" s="164" t="s">
        <v>31</v>
      </c>
      <c r="I5" s="164"/>
      <c r="J5" s="164"/>
      <c r="K5" s="164"/>
      <c r="L5" s="165">
        <f>M12/L4*100</f>
        <v>40.909090909090914</v>
      </c>
      <c r="M5" s="165"/>
      <c r="N5" s="165"/>
      <c r="O5" s="87" t="s">
        <v>32</v>
      </c>
      <c r="P5" s="77"/>
    </row>
    <row r="6" spans="1:16" ht="18.75">
      <c r="A6" s="63"/>
      <c r="B6" s="158" t="s">
        <v>33</v>
      </c>
      <c r="C6" s="159"/>
      <c r="D6" s="159"/>
      <c r="E6" s="159"/>
      <c r="F6" s="159"/>
      <c r="G6" s="159"/>
      <c r="H6" s="159"/>
      <c r="I6" s="159"/>
      <c r="J6" s="159"/>
      <c r="K6" s="159"/>
      <c r="L6" s="159"/>
      <c r="M6" s="159"/>
      <c r="N6" s="159"/>
      <c r="O6" s="159"/>
      <c r="P6" s="160"/>
    </row>
    <row r="7" spans="1:16">
      <c r="A7" s="63"/>
      <c r="B7" s="88"/>
      <c r="C7" s="161" t="s">
        <v>34</v>
      </c>
      <c r="D7" s="161"/>
      <c r="E7" s="161"/>
      <c r="F7" s="161"/>
      <c r="G7" s="161"/>
      <c r="H7" s="151" t="s">
        <v>35</v>
      </c>
      <c r="I7" s="151"/>
      <c r="J7" s="151"/>
      <c r="K7" s="151"/>
      <c r="L7" s="151"/>
      <c r="M7" s="65"/>
      <c r="N7" s="166" t="s">
        <v>36</v>
      </c>
      <c r="O7" s="162" t="s">
        <v>37</v>
      </c>
      <c r="P7" s="163" t="s">
        <v>38</v>
      </c>
    </row>
    <row r="8" spans="1:16" ht="37.5" customHeight="1">
      <c r="A8" s="63"/>
      <c r="B8" s="89"/>
      <c r="C8" s="47">
        <v>2018</v>
      </c>
      <c r="D8" s="46">
        <v>2019</v>
      </c>
      <c r="E8" s="45">
        <v>2020</v>
      </c>
      <c r="F8" s="44">
        <v>2021</v>
      </c>
      <c r="G8" s="62" t="s">
        <v>39</v>
      </c>
      <c r="H8" s="38">
        <v>2022</v>
      </c>
      <c r="I8" s="38">
        <v>2023</v>
      </c>
      <c r="J8" s="38">
        <v>2024</v>
      </c>
      <c r="K8" s="36">
        <v>2025</v>
      </c>
      <c r="L8" s="38">
        <v>2026</v>
      </c>
      <c r="M8" s="37" t="s">
        <v>40</v>
      </c>
      <c r="N8" s="167"/>
      <c r="O8" s="153"/>
      <c r="P8" s="154"/>
    </row>
    <row r="9" spans="1:16" ht="18" customHeight="1">
      <c r="A9" s="63"/>
      <c r="B9" s="90" t="s">
        <v>41</v>
      </c>
      <c r="C9" s="66" t="e">
        <f>SUM(#REF!)</f>
        <v>#REF!</v>
      </c>
      <c r="D9" s="66" t="e">
        <f>SUM(#REF!)</f>
        <v>#REF!</v>
      </c>
      <c r="E9" s="66" t="e">
        <f>SUM(#REF!)</f>
        <v>#REF!</v>
      </c>
      <c r="F9" s="66" t="e">
        <f>SUM(#REF!)</f>
        <v>#REF!</v>
      </c>
      <c r="G9" s="76" t="e">
        <f>SUM(C9:F9)</f>
        <v>#REF!</v>
      </c>
      <c r="H9" s="66">
        <f>H29</f>
        <v>4</v>
      </c>
      <c r="I9" s="66">
        <f>I29</f>
        <v>5</v>
      </c>
      <c r="J9" s="66">
        <f>J29</f>
        <v>29</v>
      </c>
      <c r="K9" s="66">
        <f>K29</f>
        <v>18</v>
      </c>
      <c r="L9" s="66">
        <f>L29</f>
        <v>0</v>
      </c>
      <c r="M9" s="34">
        <f>SUM(H9:L9)</f>
        <v>56</v>
      </c>
      <c r="N9" s="74">
        <f>N29</f>
        <v>0</v>
      </c>
      <c r="O9" s="73">
        <f>O29</f>
        <v>78</v>
      </c>
      <c r="P9" s="91">
        <f>P29</f>
        <v>20</v>
      </c>
    </row>
    <row r="10" spans="1:16">
      <c r="A10" s="63"/>
      <c r="B10" s="90" t="s">
        <v>42</v>
      </c>
      <c r="C10" s="66" t="e">
        <f>SUM(#REF!)</f>
        <v>#REF!</v>
      </c>
      <c r="D10" s="66" t="e">
        <f>SUM(#REF!)</f>
        <v>#REF!</v>
      </c>
      <c r="E10" s="66" t="e">
        <f>SUM(#REF!)</f>
        <v>#REF!</v>
      </c>
      <c r="F10" s="66" t="e">
        <f>SUM(#REF!)</f>
        <v>#REF!</v>
      </c>
      <c r="G10" s="76" t="e">
        <f>SUM(C10:F10)</f>
        <v>#REF!</v>
      </c>
      <c r="H10" s="66">
        <f>H39</f>
        <v>5</v>
      </c>
      <c r="I10" s="66">
        <v>0</v>
      </c>
      <c r="J10" s="66">
        <v>0</v>
      </c>
      <c r="K10" s="66">
        <v>0</v>
      </c>
      <c r="L10" s="66">
        <v>0</v>
      </c>
      <c r="M10" s="34">
        <f>SUM(H10:L10)</f>
        <v>5</v>
      </c>
      <c r="N10" s="74">
        <f>N39</f>
        <v>0</v>
      </c>
      <c r="O10" s="73">
        <f>O39</f>
        <v>0</v>
      </c>
      <c r="P10" s="91">
        <f>P39</f>
        <v>0</v>
      </c>
    </row>
    <row r="11" spans="1:16">
      <c r="A11" s="63"/>
      <c r="B11" s="90" t="s">
        <v>43</v>
      </c>
      <c r="C11" s="66" t="e">
        <f>SUM(#REF!)</f>
        <v>#REF!</v>
      </c>
      <c r="D11" s="66" t="e">
        <f>SUM(#REF!)</f>
        <v>#REF!</v>
      </c>
      <c r="E11" s="75" t="e">
        <f>SUM(#REF!)</f>
        <v>#REF!</v>
      </c>
      <c r="F11" s="75" t="e">
        <f>SUM(#REF!)</f>
        <v>#REF!</v>
      </c>
      <c r="G11" s="76" t="e">
        <f>SUM(C11:F11)</f>
        <v>#REF!</v>
      </c>
      <c r="H11" s="66">
        <f>H50</f>
        <v>4</v>
      </c>
      <c r="I11" s="66">
        <v>0</v>
      </c>
      <c r="J11" s="75">
        <v>0</v>
      </c>
      <c r="K11" s="75">
        <v>0</v>
      </c>
      <c r="L11" s="75">
        <v>0</v>
      </c>
      <c r="M11" s="34">
        <f>2</f>
        <v>2</v>
      </c>
      <c r="N11" s="74">
        <f>N50</f>
        <v>0</v>
      </c>
      <c r="O11" s="73">
        <f>O50</f>
        <v>1</v>
      </c>
      <c r="P11" s="91">
        <f>P50</f>
        <v>4</v>
      </c>
    </row>
    <row r="12" spans="1:16">
      <c r="A12" s="63"/>
      <c r="B12" s="92" t="s">
        <v>44</v>
      </c>
      <c r="C12" s="72" t="e">
        <f>SUM(C9:C11)</f>
        <v>#REF!</v>
      </c>
      <c r="D12" s="72" t="e">
        <f>SUM(D9:D11)</f>
        <v>#REF!</v>
      </c>
      <c r="E12" s="72" t="e">
        <f>SUM(E9:E11)</f>
        <v>#REF!</v>
      </c>
      <c r="F12" s="72" t="e">
        <f>SUM(F9:F11)</f>
        <v>#REF!</v>
      </c>
      <c r="G12" s="72" t="e">
        <f>SUM(C12:F12)</f>
        <v>#REF!</v>
      </c>
      <c r="H12" s="131">
        <f>SUM(H9:H11)</f>
        <v>13</v>
      </c>
      <c r="I12" s="131">
        <f>SUM(I9:I11)</f>
        <v>5</v>
      </c>
      <c r="J12" s="131">
        <f>SUM(J9:J11)</f>
        <v>29</v>
      </c>
      <c r="K12" s="131">
        <f>SUM(K9:K11)</f>
        <v>18</v>
      </c>
      <c r="L12" s="131"/>
      <c r="M12" s="134">
        <f>SUM(M9:M11)</f>
        <v>63</v>
      </c>
      <c r="N12" s="132"/>
      <c r="O12" s="133">
        <f>SUM(O9:O11)</f>
        <v>79</v>
      </c>
      <c r="P12" s="93">
        <f>SUM(P9:P11)</f>
        <v>24</v>
      </c>
    </row>
    <row r="13" spans="1:16">
      <c r="A13" s="63"/>
      <c r="B13" s="94" t="s">
        <v>45</v>
      </c>
      <c r="C13" s="71">
        <v>251</v>
      </c>
      <c r="D13" s="71">
        <v>269</v>
      </c>
      <c r="E13" s="71"/>
      <c r="F13" s="71"/>
      <c r="G13" s="71">
        <v>1365</v>
      </c>
      <c r="H13" s="71"/>
      <c r="I13" s="71"/>
      <c r="J13" s="71"/>
      <c r="K13" s="71"/>
      <c r="L13" s="71"/>
      <c r="M13" s="71">
        <v>154</v>
      </c>
      <c r="N13" s="70"/>
      <c r="O13" s="69"/>
      <c r="P13" s="95"/>
    </row>
    <row r="14" spans="1:16">
      <c r="A14" s="63"/>
      <c r="B14" s="96" t="s">
        <v>46</v>
      </c>
      <c r="C14" s="57" t="e">
        <f>SUM(C12-C13)</f>
        <v>#REF!</v>
      </c>
      <c r="D14" s="57" t="e">
        <f>SUM(D12-D13)</f>
        <v>#REF!</v>
      </c>
      <c r="E14" s="57" t="e">
        <f>SUM(E12-E13)</f>
        <v>#REF!</v>
      </c>
      <c r="F14" s="57" t="e">
        <f>SUM(F12-F13)</f>
        <v>#REF!</v>
      </c>
      <c r="G14" s="69" t="e">
        <f>SUM(G12-G13)</f>
        <v>#REF!</v>
      </c>
      <c r="H14" s="57">
        <v>0</v>
      </c>
      <c r="I14" s="57">
        <v>0</v>
      </c>
      <c r="J14" s="57">
        <v>0</v>
      </c>
      <c r="K14" s="57">
        <f>SUM(K12-K13)</f>
        <v>18</v>
      </c>
      <c r="L14" s="57">
        <f>SUM(L12-L13)</f>
        <v>0</v>
      </c>
      <c r="M14" s="69">
        <f>SUM(M12-M13)</f>
        <v>-91</v>
      </c>
      <c r="N14" s="68"/>
      <c r="O14" s="67"/>
      <c r="P14" s="97"/>
    </row>
    <row r="15" spans="1:16">
      <c r="A15" s="63"/>
      <c r="B15" s="98" t="s">
        <v>47</v>
      </c>
      <c r="C15" s="42"/>
      <c r="D15" s="42"/>
      <c r="E15" s="42"/>
      <c r="F15" s="42"/>
      <c r="G15" s="66"/>
      <c r="H15" s="155" t="s">
        <v>48</v>
      </c>
      <c r="I15" s="156"/>
      <c r="J15" s="156"/>
      <c r="K15" s="156"/>
      <c r="L15" s="156"/>
      <c r="M15" s="156"/>
      <c r="N15" s="156"/>
      <c r="O15" s="156"/>
      <c r="P15" s="157"/>
    </row>
    <row r="16" spans="1:16">
      <c r="A16" s="63"/>
      <c r="B16" s="78"/>
      <c r="C16" s="85"/>
      <c r="D16" s="86"/>
      <c r="E16" s="86"/>
      <c r="F16" s="86"/>
      <c r="G16" s="86"/>
      <c r="H16" s="99"/>
      <c r="I16" s="99"/>
      <c r="J16" s="99"/>
      <c r="K16" s="99"/>
      <c r="L16" s="99"/>
      <c r="M16" s="99"/>
      <c r="N16" s="99"/>
      <c r="O16" s="99"/>
      <c r="P16" s="77"/>
    </row>
    <row r="17" spans="1:16" ht="18.75">
      <c r="A17" s="63"/>
      <c r="B17" s="158" t="s">
        <v>49</v>
      </c>
      <c r="C17" s="159"/>
      <c r="D17" s="159"/>
      <c r="E17" s="159"/>
      <c r="F17" s="159"/>
      <c r="G17" s="159"/>
      <c r="H17" s="159"/>
      <c r="I17" s="159"/>
      <c r="J17" s="159"/>
      <c r="K17" s="159"/>
      <c r="L17" s="159"/>
      <c r="M17" s="159"/>
      <c r="N17" s="159"/>
      <c r="O17" s="159"/>
      <c r="P17" s="160"/>
    </row>
    <row r="18" spans="1:16" ht="15" customHeight="1">
      <c r="A18" s="63"/>
      <c r="B18" s="100"/>
      <c r="C18" s="161" t="s">
        <v>34</v>
      </c>
      <c r="D18" s="161"/>
      <c r="E18" s="161"/>
      <c r="F18" s="161"/>
      <c r="G18" s="161"/>
      <c r="H18" s="151" t="s">
        <v>50</v>
      </c>
      <c r="I18" s="151"/>
      <c r="J18" s="151"/>
      <c r="K18" s="151"/>
      <c r="L18" s="151"/>
      <c r="M18" s="64" t="s">
        <v>40</v>
      </c>
      <c r="N18" s="162" t="s">
        <v>36</v>
      </c>
      <c r="O18" s="162" t="s">
        <v>37</v>
      </c>
      <c r="P18" s="163" t="s">
        <v>38</v>
      </c>
    </row>
    <row r="19" spans="1:16" ht="27" customHeight="1">
      <c r="A19" s="63"/>
      <c r="B19" s="101" t="s">
        <v>2</v>
      </c>
      <c r="C19" s="47">
        <v>2018</v>
      </c>
      <c r="D19" s="46">
        <v>2019</v>
      </c>
      <c r="E19" s="45">
        <v>2020</v>
      </c>
      <c r="F19" s="44">
        <v>2021</v>
      </c>
      <c r="G19" s="62" t="s">
        <v>39</v>
      </c>
      <c r="H19" s="38">
        <v>2022</v>
      </c>
      <c r="I19" s="38">
        <v>2023</v>
      </c>
      <c r="J19" s="38">
        <v>2024</v>
      </c>
      <c r="K19" s="36">
        <v>2025</v>
      </c>
      <c r="L19" s="38">
        <v>2026</v>
      </c>
      <c r="M19" s="37" t="s">
        <v>40</v>
      </c>
      <c r="N19" s="153"/>
      <c r="O19" s="153"/>
      <c r="P19" s="154"/>
    </row>
    <row r="20" spans="1:16" ht="19.5">
      <c r="A20" s="83"/>
      <c r="B20" s="102" t="s">
        <v>51</v>
      </c>
      <c r="C20" s="42" t="e">
        <f t="array" aca="1" ref="C20" ca="1">SUMIFS(INDIRECT("'"&amp;#REF!&amp;" SHIPCAS Rgen 4sge'!$E:$E"),INDIRECT("'"&amp;#REF!&amp;" SHIPCAS Rgen 4sge'!$A:$A"),$B20,INDIRECT("'"&amp;#REF!&amp;" SHIPCAS Rgen 4sge'!$I:$I"),"&gt;="&amp;DATE(#REF!,1,1),INDIRECT("'"&amp;#REF!&amp;" SHIPCAS Rgen 4sge'!$I:$I"),"&lt;"&amp;DATE((#REF!+1),1,1))
-SUM(SUMIFS(INDIRECT("'"&amp;#REF!&amp;" SHIPCAS Rgen 4sge'!$E:$E"),INDIRECT("'"&amp;#REF!&amp;" SHIPCAS Rgen 4sge'!$A:$A"),$B20,INDIRECT("'"&amp;#REF!&amp;" SHIPCAS Rgen 4sge'!$I:$I"),"&gt;="&amp;DATE(#REF!,1,1),INDIRECT("'"&amp;#REF!&amp;" SHIPCAS Rgen 4sge'!$I:$I"),"&lt;"&amp;DATE((#REF!+1),1,1),INDIRECT("'"&amp;#REF!&amp;" SHIPCAS Rgen 4sge'!$H:$H"),{"Proposal","On-hold","Withdrawn"}))</f>
        <v>#REF!</v>
      </c>
      <c r="D20" s="42" t="e">
        <f t="array" aca="1" ref="D20" ca="1">SUMIFS(INDIRECT("'"&amp;#REF!&amp;" SHIPCAS Rgen 4sge'!$E:$E"),INDIRECT("'"&amp;#REF!&amp;" SHIPCAS Rgen 4sge'!$A:$A"),$B20,INDIRECT("'"&amp;#REF!&amp;" SHIPCAS Rgen 4sge'!$I:$I"),"&gt;="&amp;DATE(#REF!,1,1),INDIRECT("'"&amp;#REF!&amp;" SHIPCAS Rgen 4sge'!$I:$I"),"&lt;"&amp;DATE((#REF!+1),1,1))
-SUM(SUMIFS(INDIRECT("'"&amp;#REF!&amp;" SHIPCAS Rgen 4sge'!$E:$E"),INDIRECT("'"&amp;#REF!&amp;" SHIPCAS Rgen 4sge'!$A:$A"),$B20,INDIRECT("'"&amp;#REF!&amp;" SHIPCAS Rgen 4sge'!$I:$I"),"&gt;="&amp;DATE(#REF!,1,1),INDIRECT("'"&amp;#REF!&amp;" SHIPCAS Rgen 4sge'!$I:$I"),"&lt;"&amp;DATE((#REF!+1),1,1),INDIRECT("'"&amp;#REF!&amp;" SHIPCAS Rgen 4sge'!$H:$H"),{"Proposal","On-hold","Withdrawn"}))</f>
        <v>#REF!</v>
      </c>
      <c r="E20" s="42" t="e">
        <f t="array" aca="1" ref="E20" ca="1">SUMIFS(INDIRECT("'"&amp;#REF!&amp;" SHIPCAS Rgen 4sge'!$E:$E"),INDIRECT("'"&amp;#REF!&amp;" SHIPCAS Rgen 4sge'!$A:$A"),$B20,INDIRECT("'"&amp;#REF!&amp;" SHIPCAS Rgen 4sge'!$I:$I"),"&gt;="&amp;DATE(#REF!,1,1),INDIRECT("'"&amp;#REF!&amp;" SHIPCAS Rgen 4sge'!$I:$I"),"&lt;"&amp;DATE((#REF!+1),1,1))
-SUM(SUMIFS(INDIRECT("'"&amp;#REF!&amp;" SHIPCAS Rgen 4sge'!$E:$E"),INDIRECT("'"&amp;#REF!&amp;" SHIPCAS Rgen 4sge'!$A:$A"),$B20,INDIRECT("'"&amp;#REF!&amp;" SHIPCAS Rgen 4sge'!$I:$I"),"&gt;="&amp;DATE(#REF!,1,1),INDIRECT("'"&amp;#REF!&amp;" SHIPCAS Rgen 4sge'!$I:$I"),"&lt;"&amp;DATE((#REF!+1),1,1),INDIRECT("'"&amp;#REF!&amp;" SHIPCAS Rgen 4sge'!$H:$H"),{"Proposal","On-hold","Withdrawn"}))</f>
        <v>#REF!</v>
      </c>
      <c r="F20" s="42" t="e">
        <f t="array" aca="1" ref="F20" ca="1">SUMIFS(INDIRECT("'"&amp;#REF!&amp;" SHIPCAS Rgen 4sge'!$E:$E"),INDIRECT("'"&amp;#REF!&amp;" SHIPCAS Rgen 4sge'!$A:$A"),$B20,INDIRECT("'"&amp;#REF!&amp;" SHIPCAS Rgen 4sge'!$I:$I"),"&gt;="&amp;DATE(F$19,1,1),INDIRECT("'"&amp;#REF!&amp;" SHIPCAS Rgen 4sge'!$I:$I"),"&lt;"&amp;DATE((F$19+1),1,1))
-SUM(SUMIFS(INDIRECT("'"&amp;#REF!&amp;" SHIPCAS Rgen 4sge'!$E:$E"),INDIRECT("'"&amp;#REF!&amp;" SHIPCAS Rgen 4sge'!$A:$A"),$B20,INDIRECT("'"&amp;#REF!&amp;" SHIPCAS Rgen 4sge'!$I:$I"),"&gt;="&amp;DATE(F$19,1,1),INDIRECT("'"&amp;#REF!&amp;" SHIPCAS Rgen 4sge'!$I:$I"),"&lt;"&amp;DATE((F$19+1),1,1),INDIRECT("'"&amp;#REF!&amp;" SHIPCAS Rgen 4sge'!$H:$H"),{"Proposal","On-hold"," Withdrawn"}))</f>
        <v>#REF!</v>
      </c>
      <c r="G20" s="61" t="e">
        <f ca="1">SUM(C20:F20)</f>
        <v>#REF!</v>
      </c>
      <c r="H20" s="42">
        <v>0</v>
      </c>
      <c r="I20" s="42">
        <v>0</v>
      </c>
      <c r="J20" s="42">
        <v>13</v>
      </c>
      <c r="K20" s="42">
        <v>18</v>
      </c>
      <c r="L20" s="42">
        <v>0</v>
      </c>
      <c r="M20" s="60">
        <f>SUM(H20:L20)</f>
        <v>31</v>
      </c>
      <c r="N20" s="42">
        <v>0</v>
      </c>
      <c r="O20" s="42">
        <v>0</v>
      </c>
      <c r="P20" s="103">
        <v>0</v>
      </c>
    </row>
    <row r="21" spans="1:16" ht="19.5">
      <c r="A21" s="83"/>
      <c r="B21" s="102" t="s">
        <v>52</v>
      </c>
      <c r="C21" s="42"/>
      <c r="D21" s="42"/>
      <c r="E21" s="42"/>
      <c r="F21" s="42"/>
      <c r="G21" s="61"/>
      <c r="H21" s="42"/>
      <c r="I21" s="42"/>
      <c r="J21" s="42"/>
      <c r="K21" s="42"/>
      <c r="L21" s="42"/>
      <c r="M21" s="60"/>
      <c r="N21" s="42"/>
      <c r="O21" s="42">
        <v>40</v>
      </c>
      <c r="P21" s="103"/>
    </row>
    <row r="22" spans="1:16" ht="19.5">
      <c r="A22" s="83"/>
      <c r="B22" s="102" t="s">
        <v>53</v>
      </c>
      <c r="C22" s="42"/>
      <c r="D22" s="42"/>
      <c r="E22" s="42"/>
      <c r="F22" s="42"/>
      <c r="G22" s="61"/>
      <c r="H22" s="42"/>
      <c r="I22" s="42"/>
      <c r="J22" s="42">
        <v>16</v>
      </c>
      <c r="K22" s="42"/>
      <c r="L22" s="42"/>
      <c r="M22" s="60">
        <f>SUM(H22:L22)</f>
        <v>16</v>
      </c>
      <c r="N22" s="42"/>
      <c r="O22" s="42"/>
      <c r="P22" s="103"/>
    </row>
    <row r="23" spans="1:16" ht="19.5">
      <c r="A23" s="83"/>
      <c r="B23" s="102" t="s">
        <v>54</v>
      </c>
      <c r="C23" s="42" t="e">
        <f t="array" aca="1" ref="C23" ca="1">SUMIFS(INDIRECT("'"&amp;#REF!&amp;" SHIPCAS Rgen 4sge'!$E:$E"),INDIRECT("'"&amp;#REF!&amp;" SHIPCAS Rgen 4sge'!$A:$A"),$B23,INDIRECT("'"&amp;#REF!&amp;" SHIPCAS Rgen 4sge'!$I:$I"),"&gt;="&amp;DATE(C$19,1,1),INDIRECT("'"&amp;#REF!&amp;" SHIPCAS Rgen 4sge'!$I:$I"),"&lt;"&amp;DATE((C$19+1),1,1))
-SUM(SUMIFS(INDIRECT("'"&amp;#REF!&amp;" SHIPCAS Rgen 4sge'!$E:$E"),INDIRECT("'"&amp;#REF!&amp;" SHIPCAS Rgen 4sge'!$A:$A"),$B23,INDIRECT("'"&amp;#REF!&amp;" SHIPCAS Rgen 4sge'!$I:$I"),"&gt;="&amp;DATE(C$19,1,1),INDIRECT("'"&amp;#REF!&amp;" SHIPCAS Rgen 4sge'!$I:$I"),"&lt;"&amp;DATE((C$19+1),1,1),INDIRECT("'"&amp;#REF!&amp;" SHIPCAS Rgen 4sge'!$H:$H"),{"Proposal","On-hold","Withdrawn"}))</f>
        <v>#REF!</v>
      </c>
      <c r="D23" s="42" t="e">
        <f t="array" aca="1" ref="D23" ca="1">SUMIFS(INDIRECT("'"&amp;#REF!&amp;" SHIPCAS Rgen 4sge'!$E:$E"),INDIRECT("'"&amp;#REF!&amp;" SHIPCAS Rgen 4sge'!$A:$A"),$B23,INDIRECT("'"&amp;#REF!&amp;" SHIPCAS Rgen 4sge'!$I:$I"),"&gt;="&amp;DATE(D$19,1,1),INDIRECT("'"&amp;#REF!&amp;" SHIPCAS Rgen 4sge'!$I:$I"),"&lt;"&amp;DATE((D$19+1),1,1))
-SUM(SUMIFS(INDIRECT("'"&amp;#REF!&amp;" SHIPCAS Rgen 4sge'!$E:$E"),INDIRECT("'"&amp;#REF!&amp;" SHIPCAS Rgen 4sge'!$A:$A"),$B23,INDIRECT("'"&amp;#REF!&amp;" SHIPCAS Rgen 4sge'!$I:$I"),"&gt;="&amp;DATE(D$19,1,1),INDIRECT("'"&amp;#REF!&amp;" SHIPCAS Rgen 4sge'!$I:$I"),"&lt;"&amp;DATE((D$19+1),1,1),INDIRECT("'"&amp;#REF!&amp;" SHIPCAS Rgen 4sge'!$H:$H"),{"Proposal","On-hold","Withdrawn"}))</f>
        <v>#REF!</v>
      </c>
      <c r="E23" s="42" t="e">
        <f t="array" aca="1" ref="E23" ca="1">SUMIFS(INDIRECT("'"&amp;#REF!&amp;" SHIPCAS Rgen 4sge'!$E:$E"),INDIRECT("'"&amp;#REF!&amp;" SHIPCAS Rgen 4sge'!$A:$A"),$B23,INDIRECT("'"&amp;#REF!&amp;" SHIPCAS Rgen 4sge'!$I:$I"),"&gt;="&amp;DATE(E$19,1,1),INDIRECT("'"&amp;#REF!&amp;" SHIPCAS Rgen 4sge'!$I:$I"),"&lt;"&amp;DATE((E$19+1),1,1))
-SUM(SUMIFS(INDIRECT("'"&amp;#REF!&amp;" SHIPCAS Rgen 4sge'!$E:$E"),INDIRECT("'"&amp;#REF!&amp;" SHIPCAS Rgen 4sge'!$A:$A"),$B23,INDIRECT("'"&amp;#REF!&amp;" SHIPCAS Rgen 4sge'!$I:$I"),"&gt;="&amp;DATE(E$19,1,1),INDIRECT("'"&amp;#REF!&amp;" SHIPCAS Rgen 4sge'!$I:$I"),"&lt;"&amp;DATE((E$19+1),1,1),INDIRECT("'"&amp;#REF!&amp;" SHIPCAS Rgen 4sge'!$H:$H"),{"Proposal","On-hold","Withdrawn"}))</f>
        <v>#REF!</v>
      </c>
      <c r="F23" s="42" t="e">
        <f t="array" aca="1" ref="F23" ca="1">SUMIFS(INDIRECT("'"&amp;#REF!&amp;" SHIPCAS Rgen 4sge'!$E:$E"),INDIRECT("'"&amp;#REF!&amp;" SHIPCAS Rgen 4sge'!$A:$A"),$B23,INDIRECT("'"&amp;#REF!&amp;" SHIPCAS Rgen 4sge'!$I:$I"),"&gt;="&amp;DATE(F$19,1,1),INDIRECT("'"&amp;#REF!&amp;" SHIPCAS Rgen 4sge'!$I:$I"),"&lt;"&amp;DATE((F$19+1),1,1))
-SUM(SUMIFS(INDIRECT("'"&amp;#REF!&amp;" SHIPCAS Rgen 4sge'!$E:$E"),INDIRECT("'"&amp;#REF!&amp;" SHIPCAS Rgen 4sge'!$A:$A"),$B23,INDIRECT("'"&amp;#REF!&amp;" SHIPCAS Rgen 4sge'!$I:$I"),"&gt;="&amp;DATE(F$19,1,1),INDIRECT("'"&amp;#REF!&amp;" SHIPCAS Rgen 4sge'!$I:$I"),"&lt;"&amp;DATE((F$19+1),1,1),INDIRECT("'"&amp;#REF!&amp;" SHIPCAS Rgen 4sge'!$H:$H"),{"Proposal","On-hold","Withdrawn"}))</f>
        <v>#REF!</v>
      </c>
      <c r="G23" s="61" t="e">
        <f ca="1">SUM(C23:F23)</f>
        <v>#REF!</v>
      </c>
      <c r="H23" s="42">
        <v>0</v>
      </c>
      <c r="I23" s="42">
        <v>5</v>
      </c>
      <c r="J23" s="42">
        <v>0</v>
      </c>
      <c r="K23" s="42"/>
      <c r="L23" s="42"/>
      <c r="M23" s="60">
        <f>SUM(H23:L23)</f>
        <v>5</v>
      </c>
      <c r="N23" s="42"/>
      <c r="O23" s="42"/>
      <c r="P23" s="103"/>
    </row>
    <row r="24" spans="1:16" ht="19.5">
      <c r="A24" s="83"/>
      <c r="B24" s="102" t="s">
        <v>55</v>
      </c>
      <c r="C24" s="42"/>
      <c r="D24" s="42"/>
      <c r="E24" s="42"/>
      <c r="F24" s="42"/>
      <c r="G24" s="61"/>
      <c r="H24" s="42"/>
      <c r="I24" s="42"/>
      <c r="J24" s="42"/>
      <c r="K24" s="42"/>
      <c r="L24" s="42"/>
      <c r="M24" s="60"/>
      <c r="N24" s="42"/>
      <c r="O24" s="42"/>
      <c r="P24" s="103">
        <v>4</v>
      </c>
    </row>
    <row r="25" spans="1:16" ht="19.5">
      <c r="A25" s="83"/>
      <c r="B25" s="104" t="s">
        <v>56</v>
      </c>
      <c r="C25" s="42" t="e">
        <f t="array" aca="1" ref="C25" ca="1">SUMIFS(INDIRECT("'"&amp;#REF!&amp;" SHIPCAS Rgen 4sge'!$E:$E"),INDIRECT("'"&amp;#REF!&amp;" SHIPCAS Rgen 4sge'!$A:$A"),$B25,INDIRECT("'"&amp;#REF!&amp;" SHIPCAS Rgen 4sge'!$I:$I"),"&gt;="&amp;DATE(C$19,1,1),INDIRECT("'"&amp;#REF!&amp;" SHIPCAS Rgen 4sge'!$I:$I"),"&lt;"&amp;DATE((C$19+1),1,1))
-SUM(SUMIFS(INDIRECT("'"&amp;#REF!&amp;" SHIPCAS Rgen 4sge'!$E:$E"),INDIRECT("'"&amp;#REF!&amp;" SHIPCAS Rgen 4sge'!$A:$A"),$B25,INDIRECT("'"&amp;#REF!&amp;" SHIPCAS Rgen 4sge'!$I:$I"),"&gt;="&amp;DATE(C$19,1,1),INDIRECT("'"&amp;#REF!&amp;" SHIPCAS Rgen 4sge'!$I:$I"),"&lt;"&amp;DATE((C$19+1),1,1),INDIRECT("'"&amp;#REF!&amp;" SHIPCAS Rgen 4sge'!$H:$H"),{"Proposal","On-hold","Withdrawn"}))</f>
        <v>#REF!</v>
      </c>
      <c r="D25" s="42" t="e">
        <f t="array" aca="1" ref="D25" ca="1">SUMIFS(INDIRECT("'"&amp;#REF!&amp;" SHIPCAS Rgen 4sge'!$E:$E"),INDIRECT("'"&amp;#REF!&amp;" SHIPCAS Rgen 4sge'!$A:$A"),$B25,INDIRECT("'"&amp;#REF!&amp;" SHIPCAS Rgen 4sge'!$I:$I"),"&gt;="&amp;DATE(D$19,1,1),INDIRECT("'"&amp;#REF!&amp;" SHIPCAS Rgen 4sge'!$I:$I"),"&lt;"&amp;DATE((D$19+1),1,1))
-SUM(SUMIFS(INDIRECT("'"&amp;#REF!&amp;" SHIPCAS Rgen 4sge'!$E:$E"),INDIRECT("'"&amp;#REF!&amp;" SHIPCAS Rgen 4sge'!$A:$A"),$B25,INDIRECT("'"&amp;#REF!&amp;" SHIPCAS Rgen 4sge'!$I:$I"),"&gt;="&amp;DATE(D$19,1,1),INDIRECT("'"&amp;#REF!&amp;" SHIPCAS Rgen 4sge'!$I:$I"),"&lt;"&amp;DATE((D$19+1),1,1),INDIRECT("'"&amp;#REF!&amp;" SHIPCAS Rgen 4sge'!$H:$H"),{"Proposal","On-hold","Withdrawn"}))</f>
        <v>#REF!</v>
      </c>
      <c r="E25" s="42" t="e">
        <f t="array" aca="1" ref="E25" ca="1">SUMIFS(INDIRECT("'"&amp;#REF!&amp;" SHIPCAS Rgen 4sge'!$E:$E"),INDIRECT("'"&amp;#REF!&amp;" SHIPCAS Rgen 4sge'!$A:$A"),$B25,INDIRECT("'"&amp;#REF!&amp;" SHIPCAS Rgen 4sge'!$I:$I"),"&gt;="&amp;DATE(E$19,1,1),INDIRECT("'"&amp;#REF!&amp;" SHIPCAS Rgen 4sge'!$I:$I"),"&lt;"&amp;DATE((E$19+1),1,1))
-SUM(SUMIFS(INDIRECT("'"&amp;#REF!&amp;" SHIPCAS Rgen 4sge'!$E:$E"),INDIRECT("'"&amp;#REF!&amp;" SHIPCAS Rgen 4sge'!$A:$A"),$B25,INDIRECT("'"&amp;#REF!&amp;" SHIPCAS Rgen 4sge'!$I:$I"),"&gt;="&amp;DATE(E$19,1,1),INDIRECT("'"&amp;#REF!&amp;" SHIPCAS Rgen 4sge'!$I:$I"),"&lt;"&amp;DATE((E$19+1),1,1),INDIRECT("'"&amp;#REF!&amp;" SHIPCAS Rgen 4sge'!$H:$H"),{"Proposal","On-hold","Withdrawn"}))</f>
        <v>#REF!</v>
      </c>
      <c r="F25" s="42" t="e">
        <f t="array" aca="1" ref="F25" ca="1">SUMIFS(INDIRECT("'"&amp;#REF!&amp;" SHIPCAS Rgen 4sge'!$E:$E"),INDIRECT("'"&amp;#REF!&amp;" SHIPCAS Rgen 4sge'!$A:$A"),$B25,INDIRECT("'"&amp;#REF!&amp;" SHIPCAS Rgen 4sge'!$I:$I"),"&gt;="&amp;DATE(F$19,1,1),INDIRECT("'"&amp;#REF!&amp;" SHIPCAS Rgen 4sge'!$I:$I"),"&lt;"&amp;DATE((F$19+1),1,1))
-SUM(SUMIFS(INDIRECT("'"&amp;#REF!&amp;" SHIPCAS Rgen 4sge'!$E:$E"),INDIRECT("'"&amp;#REF!&amp;" SHIPCAS Rgen 4sge'!$A:$A"),$B25,INDIRECT("'"&amp;#REF!&amp;" SHIPCAS Rgen 4sge'!$I:$I"),"&gt;="&amp;DATE(F$19,1,1),INDIRECT("'"&amp;#REF!&amp;" SHIPCAS Rgen 4sge'!$I:$I"),"&lt;"&amp;DATE((F$19+1),1,1),INDIRECT("'"&amp;#REF!&amp;" SHIPCAS Rgen 4sge'!$H:$H"),{"Proposal","On-hold","Withdrawn"}))</f>
        <v>#REF!</v>
      </c>
      <c r="G25" s="61" t="e">
        <f ca="1">SUM(C25:F25)</f>
        <v>#REF!</v>
      </c>
      <c r="H25" s="42">
        <v>0</v>
      </c>
      <c r="I25" s="42"/>
      <c r="J25" s="42"/>
      <c r="K25" s="42"/>
      <c r="L25" s="42"/>
      <c r="M25" s="60"/>
      <c r="N25" s="42"/>
      <c r="O25" s="42">
        <v>3</v>
      </c>
      <c r="P25" s="103"/>
    </row>
    <row r="26" spans="1:16" ht="19.5">
      <c r="A26" s="40"/>
      <c r="B26" s="105" t="s">
        <v>57</v>
      </c>
      <c r="C26" s="42" t="e">
        <f t="array" aca="1" ref="C26" ca="1">SUMIFS(INDIRECT("'"&amp;#REF!&amp;" 1-Stage, TKY, PPP'!$E:$E"),INDIRECT("'"&amp;#REF!&amp;" 1-Stage, TKY, PPP'!$A:$A"),$B26,INDIRECT("'"&amp;#REF!&amp;" 1-Stage, TKY, PPP'!$I:$I"),"&gt;="&amp;DATE(C$19,1,1),INDIRECT("'"&amp;#REF!&amp;" 1-Stage, TKY, PPP'!$I:$I"),"&lt;"&amp;DATE((C$19+1),1,1))
-SUM(SUMIFS(INDIRECT("'"&amp;#REF!&amp;" 1-Stage, TKY, PPP'!$E:$E"),INDIRECT("'"&amp;#REF!&amp;" 1-Stage, TKY, PPP'!$A:$A"),$B26,INDIRECT("'"&amp;#REF!&amp;" 1-Stage, TKY, PPP'!$I:$I"),"&gt;="&amp;DATE(C$19,1,1),INDIRECT("'"&amp;#REF!&amp;" 1-Stage, TKY, PPP'!$I:$I"),"&lt;"&amp;DATE((C$19+1),1,1),INDIRECT("'"&amp;#REF!&amp;" 1-Stage, TKY, PPP'!$H:$H"),{"Proposal","On-hold","Withdrawn"}))</f>
        <v>#REF!</v>
      </c>
      <c r="D26" s="42" t="e">
        <f t="array" aca="1" ref="D26" ca="1">SUMIFS(INDIRECT("'"&amp;#REF!&amp;" 1-Stage, TKY, PPP'!$E:$E"),INDIRECT("'"&amp;#REF!&amp;" 1-Stage, TKY, PPP'!$A:$A"),$B26,INDIRECT("'"&amp;#REF!&amp;" 1-Stage, TKY, PPP'!$I:$I"),"&gt;="&amp;DATE(D$19,1,1),INDIRECT("'"&amp;#REF!&amp;" 1-Stage, TKY, PPP'!$I:$I"),"&lt;"&amp;DATE((D$19+1),1,1))
-SUM(SUMIFS(INDIRECT("'"&amp;#REF!&amp;" 1-Stage, TKY, PPP'!$E:$E"),INDIRECT("'"&amp;#REF!&amp;" 1-Stage, TKY, PPP'!$A:$A"),$B26,INDIRECT("'"&amp;#REF!&amp;" 1-Stage, TKY, PPP'!$I:$I"),"&gt;="&amp;DATE(D$19,1,1),INDIRECT("'"&amp;#REF!&amp;" 1-Stage, TKY, PPP'!$I:$I"),"&lt;"&amp;DATE((D$19+1),1,1),INDIRECT("'"&amp;#REF!&amp;" 1-Stage, TKY, PPP'!$H:$H"),{"Proposal","On-hold","Withdrawn"}))</f>
        <v>#REF!</v>
      </c>
      <c r="E26" s="42" t="e">
        <f t="array" aca="1" ref="E26" ca="1">SUMIFS(INDIRECT("'"&amp;#REF!&amp;" 1-Stage, TKY, PPP'!$E:$E"),INDIRECT("'"&amp;#REF!&amp;" 1-Stage, TKY, PPP'!$A:$A"),$B26,INDIRECT("'"&amp;#REF!&amp;" 1-Stage, TKY, PPP'!$I:$I"),"&gt;="&amp;DATE(E$19,1,1),INDIRECT("'"&amp;#REF!&amp;" 1-Stage, TKY, PPP'!$I:$I"),"&lt;"&amp;DATE((E$19+1),1,1))
-SUM(SUMIFS(INDIRECT("'"&amp;#REF!&amp;" 1-Stage, TKY, PPP'!$E:$E"),INDIRECT("'"&amp;#REF!&amp;" 1-Stage, TKY, PPP'!$A:$A"),$B26,INDIRECT("'"&amp;#REF!&amp;" 1-Stage, TKY, PPP'!$I:$I"),"&gt;="&amp;DATE(E$19,1,1),INDIRECT("'"&amp;#REF!&amp;" 1-Stage, TKY, PPP'!$I:$I"),"&lt;"&amp;DATE((E$19+1),1,1),INDIRECT("'"&amp;#REF!&amp;" 1-Stage, TKY, PPP'!$H:$H"),{"Proposal","On-hold","Withdrawn"}))</f>
        <v>#REF!</v>
      </c>
      <c r="F26" s="42" t="e">
        <f t="array" aca="1" ref="F26" ca="1">SUMIFS(INDIRECT("'"&amp;#REF!&amp;" 1-Stage, TKY, PPP'!$E:$E"),INDIRECT("'"&amp;#REF!&amp;" 1-Stage, TKY, PPP'!$A:$A"),$B26,INDIRECT("'"&amp;#REF!&amp;" 1-Stage, TKY, PPP'!$I:$I"),"&gt;="&amp;DATE(F$19,1,1),INDIRECT("'"&amp;#REF!&amp;" 1-Stage, TKY, PPP'!$I:$I"),"&lt;"&amp;DATE((F$19+1),1,1))
-SUM(SUMIFS(INDIRECT("'"&amp;#REF!&amp;" 1-Stage, TKY, PPP'!$E:$E"),INDIRECT("'"&amp;#REF!&amp;" 1-Stage, TKY, PPP'!$A:$A"),$B26,INDIRECT("'"&amp;#REF!&amp;" 1-Stage, TKY, PPP'!$I:$I"),"&gt;="&amp;DATE(F$19,1,1),INDIRECT("'"&amp;#REF!&amp;" 1-Stage, TKY, PPP'!$I:$I"),"&lt;"&amp;DATE((F$19+1),1,1),INDIRECT("'"&amp;#REF!&amp;" 1-Stage, TKY, PPP'!$H:$H"),{"Proposal","On-hold","Withdrawn"}))</f>
        <v>#REF!</v>
      </c>
      <c r="G26" s="61" t="e">
        <f ca="1">SUM(C26:F26)</f>
        <v>#REF!</v>
      </c>
      <c r="H26" s="42">
        <v>0</v>
      </c>
      <c r="I26" s="42"/>
      <c r="J26" s="42"/>
      <c r="K26" s="42"/>
      <c r="L26" s="42"/>
      <c r="M26" s="60"/>
      <c r="N26" s="42"/>
      <c r="O26" s="42"/>
      <c r="P26" s="103">
        <f>'[1]HDCO 1-Stage, TKY, PPP'!E16+'[1]HDCO 1-Stage, TKY, PPP'!E17</f>
        <v>16</v>
      </c>
    </row>
    <row r="27" spans="1:16" ht="19.5">
      <c r="A27" s="40"/>
      <c r="B27" s="106" t="s">
        <v>58</v>
      </c>
      <c r="C27" s="57" t="e">
        <f t="array" aca="1" ref="C27" ca="1">SUMIFS(INDIRECT("'"&amp;#REF!&amp;" Part V'!E:E"),INDIRECT("'"&amp;#REF!&amp;" Part V'!$A:$A"),$B27,INDIRECT("'"&amp;#REF!&amp;" Part V'!$I:$I"),"&gt;="&amp;DATE(C$19,1,1),INDIRECT("'"&amp;#REF!&amp;" Part V'!$I:$I"),"&lt;"&amp;DATE((C$19+1),1,1)) -SUM(SUMIFS(INDIRECT("'"&amp;#REF!&amp;" Part V'!E:E"),INDIRECT("'"&amp;#REF!&amp;" Part V'!$A:$A"),$B27,INDIRECT("'"&amp;#REF!&amp;" Part V'!$I:$I"),"&gt;="&amp;DATE(C$19,1,1),INDIRECT("'"&amp;#REF!&amp;" Part V'!$I:$I"),"&lt;"&amp;DATE((C$19+1),1,1), INDIRECT("'"&amp;#REF!&amp;" Part V'!$H:$H"),{"Proposal","Withdrawn"}))</f>
        <v>#REF!</v>
      </c>
      <c r="D27" s="57" t="e">
        <f t="array" aca="1" ref="D27" ca="1">SUMIFS(INDIRECT("'"&amp;#REF!&amp;" Part V'!E:E"),INDIRECT("'"&amp;#REF!&amp;" Part V'!$A:$A"),$B27,INDIRECT("'"&amp;#REF!&amp;" Part V'!$I:$I"),"&gt;="&amp;DATE(D$19,1,1),INDIRECT("'"&amp;#REF!&amp;" Part V'!$I:$I"),"&lt;"&amp;DATE((D$19+1),1,1)) -SUM(SUMIFS(INDIRECT("'"&amp;#REF!&amp;" Part V'!E:E"),INDIRECT("'"&amp;#REF!&amp;" Part V'!$A:$A"),$B27,INDIRECT("'"&amp;#REF!&amp;" Part V'!$I:$I"),"&gt;="&amp;DATE(D$19,1,1),INDIRECT("'"&amp;#REF!&amp;" Part V'!$I:$I"),"&lt;"&amp;DATE((D$19+1),1,1), INDIRECT("'"&amp;#REF!&amp;" Part V'!$H:$H"),{"Proposal","Withdrawn"}))</f>
        <v>#REF!</v>
      </c>
      <c r="E27" s="57" t="e">
        <f t="array" aca="1" ref="E27" ca="1">SUMIFS(INDIRECT("'"&amp;#REF!&amp;" Part V'!E:E"),INDIRECT("'"&amp;#REF!&amp;" Part V'!$A:$A"),$B27,INDIRECT("'"&amp;#REF!&amp;" Part V'!$I:$I"),"&gt;="&amp;DATE(E$19,1,1),INDIRECT("'"&amp;#REF!&amp;" Part V'!$I:$I"),"&lt;"&amp;DATE((E$19+1),1,1)) -SUM(SUMIFS(INDIRECT("'"&amp;#REF!&amp;" Part V'!E:E"),INDIRECT("'"&amp;#REF!&amp;" Part V'!$A:$A"),$B27,INDIRECT("'"&amp;#REF!&amp;" Part V'!$I:$I"),"&gt;="&amp;DATE(E$19,1,1),INDIRECT("'"&amp;#REF!&amp;" Part V'!$I:$I"),"&lt;"&amp;DATE((E$19+1),1,1), INDIRECT("'"&amp;#REF!&amp;" Part V'!$H:$H"),{"Proposal","Withdrawn"}))</f>
        <v>#REF!</v>
      </c>
      <c r="F27" s="57" t="e">
        <f t="array" aca="1" ref="F27" ca="1">SUMIFS(INDIRECT("'"&amp;#REF!&amp;" Part V'!E:E"),INDIRECT("'"&amp;#REF!&amp;" Part V'!$A:$A"),$B27,INDIRECT("'"&amp;#REF!&amp;" Part V'!$I:$I"),"&gt;="&amp;DATE(F$19,1,1),INDIRECT("'"&amp;#REF!&amp;" Part V'!$I:$I"),"&lt;"&amp;DATE((F$19+1),1,1)) -SUM(SUMIFS(INDIRECT("'"&amp;#REF!&amp;" Part V'!E:E"),INDIRECT("'"&amp;#REF!&amp;" Part V'!$A:$A"),$B27,INDIRECT("'"&amp;#REF!&amp;" Part V'!$I:$I"),"&gt;="&amp;DATE(F$19,1,1),INDIRECT("'"&amp;#REF!&amp;" Part V'!$I:$I"),"&lt;"&amp;DATE((F$19+1),1,1), INDIRECT("'"&amp;#REF!&amp;" Part V'!$H:$H"),{"Proposal","Withdrawn"}))</f>
        <v>#REF!</v>
      </c>
      <c r="G27" s="59" t="e">
        <f ca="1">SUM(C27:F27)</f>
        <v>#REF!</v>
      </c>
      <c r="H27" s="57">
        <f>'[1]HDCO Part V'!E40</f>
        <v>4</v>
      </c>
      <c r="I27" s="57"/>
      <c r="J27" s="57"/>
      <c r="K27" s="57"/>
      <c r="L27" s="57"/>
      <c r="M27" s="58">
        <f>SUM(H27:L27)</f>
        <v>4</v>
      </c>
      <c r="N27" s="57"/>
      <c r="O27" s="57"/>
      <c r="P27" s="107"/>
    </row>
    <row r="28" spans="1:16" s="1" customFormat="1" ht="19.5">
      <c r="A28" s="84"/>
      <c r="B28" s="108" t="s">
        <v>59</v>
      </c>
      <c r="C28" s="54"/>
      <c r="D28" s="54"/>
      <c r="E28" s="54"/>
      <c r="F28" s="54"/>
      <c r="G28" s="56"/>
      <c r="H28" s="54"/>
      <c r="I28" s="54"/>
      <c r="J28" s="54"/>
      <c r="K28" s="54"/>
      <c r="L28" s="54"/>
      <c r="M28" s="55"/>
      <c r="N28" s="54"/>
      <c r="O28" s="54">
        <v>35</v>
      </c>
      <c r="P28" s="109"/>
    </row>
    <row r="29" spans="1:16">
      <c r="A29" s="29"/>
      <c r="B29" s="110" t="s">
        <v>60</v>
      </c>
      <c r="C29" s="53"/>
      <c r="D29" s="52"/>
      <c r="E29" s="52"/>
      <c r="F29" s="52"/>
      <c r="G29" s="52"/>
      <c r="H29" s="50">
        <f>SUM(H20:H28)</f>
        <v>4</v>
      </c>
      <c r="I29" s="50">
        <f>SUM(I20:I28)</f>
        <v>5</v>
      </c>
      <c r="J29" s="50">
        <f>SUM(J20:J28)</f>
        <v>29</v>
      </c>
      <c r="K29" s="50">
        <f>SUM(K20:K28)</f>
        <v>18</v>
      </c>
      <c r="L29" s="50">
        <f>SUM(L20:L28)</f>
        <v>0</v>
      </c>
      <c r="M29" s="51">
        <f>SUM(M20:M27)</f>
        <v>56</v>
      </c>
      <c r="N29" s="50">
        <f>SUM(N20:N28)</f>
        <v>0</v>
      </c>
      <c r="O29" s="50">
        <f>SUM(O20:O28)</f>
        <v>78</v>
      </c>
      <c r="P29" s="111">
        <f>SUM(P20:P28)</f>
        <v>20</v>
      </c>
    </row>
    <row r="30" spans="1:16">
      <c r="A30" s="29"/>
      <c r="B30" s="78"/>
      <c r="C30" s="85"/>
      <c r="D30" s="86"/>
      <c r="E30" s="86"/>
      <c r="F30" s="86"/>
      <c r="G30" s="86"/>
      <c r="H30" s="99"/>
      <c r="I30" s="99"/>
      <c r="J30" s="99"/>
      <c r="K30" s="99"/>
      <c r="L30" s="99"/>
      <c r="M30" s="99"/>
      <c r="N30" s="99"/>
      <c r="O30" s="99"/>
      <c r="P30" s="77"/>
    </row>
    <row r="31" spans="1:16" ht="18.75">
      <c r="A31" s="29"/>
      <c r="B31" s="147" t="s">
        <v>61</v>
      </c>
      <c r="C31" s="148"/>
      <c r="D31" s="148"/>
      <c r="E31" s="148"/>
      <c r="F31" s="148"/>
      <c r="G31" s="148"/>
      <c r="H31" s="148"/>
      <c r="I31" s="148"/>
      <c r="J31" s="148"/>
      <c r="K31" s="148"/>
      <c r="L31" s="148"/>
      <c r="M31" s="148"/>
      <c r="N31" s="148"/>
      <c r="O31" s="148"/>
      <c r="P31" s="149"/>
    </row>
    <row r="32" spans="1:16" ht="46.5" customHeight="1">
      <c r="A32" s="29"/>
      <c r="B32" s="112"/>
      <c r="C32" s="150" t="s">
        <v>34</v>
      </c>
      <c r="D32" s="150"/>
      <c r="E32" s="150"/>
      <c r="F32" s="150"/>
      <c r="G32" s="150"/>
      <c r="H32" s="151" t="s">
        <v>50</v>
      </c>
      <c r="I32" s="151"/>
      <c r="J32" s="151"/>
      <c r="K32" s="151"/>
      <c r="L32" s="151"/>
      <c r="M32" s="49" t="s">
        <v>40</v>
      </c>
      <c r="N32" s="48" t="s">
        <v>36</v>
      </c>
      <c r="O32" s="48" t="s">
        <v>37</v>
      </c>
      <c r="P32" s="113" t="s">
        <v>38</v>
      </c>
    </row>
    <row r="33" spans="1:16">
      <c r="A33" s="29"/>
      <c r="B33" s="101" t="s">
        <v>2</v>
      </c>
      <c r="C33" s="47">
        <v>2018</v>
      </c>
      <c r="D33" s="46">
        <v>2019</v>
      </c>
      <c r="E33" s="45">
        <v>2020</v>
      </c>
      <c r="F33" s="44">
        <v>2021</v>
      </c>
      <c r="G33" s="43" t="s">
        <v>39</v>
      </c>
      <c r="H33" s="38">
        <v>2022</v>
      </c>
      <c r="I33" s="38">
        <v>2023</v>
      </c>
      <c r="J33" s="38">
        <v>2024</v>
      </c>
      <c r="K33" s="36">
        <v>2025</v>
      </c>
      <c r="L33" s="38">
        <v>2026</v>
      </c>
      <c r="M33" s="37" t="s">
        <v>40</v>
      </c>
      <c r="N33" s="36"/>
      <c r="O33" s="36"/>
      <c r="P33" s="114"/>
    </row>
    <row r="34" spans="1:16" ht="19.5">
      <c r="A34" s="40"/>
      <c r="B34" s="115" t="s">
        <v>62</v>
      </c>
      <c r="C34" s="42">
        <v>0</v>
      </c>
      <c r="D34" s="42">
        <v>0</v>
      </c>
      <c r="E34" s="42">
        <v>0</v>
      </c>
      <c r="F34" s="42" t="e">
        <f t="array" aca="1" ref="F34" ca="1">COUNTIFS(INDIRECT("'"&amp;#REF!&amp;" Acquisition'!$A:$A"),$B34,INDIRECT("'"&amp;#REF!&amp;" Acquisition'!$H:$H"),"&gt;="&amp;DATE(F$19,1,1),INDIRECT("'"&amp;#REF!&amp;" Acquisition'!$H:$H"),"&lt;"&amp;DATE((F$19+1),1,1))- SUM(COUNTIFS(INDIRECT("'"&amp;#REF!&amp;" Acquisition'!$A:$A"),$B34,INDIRECT("'"&amp;#REF!&amp;" Acquisition'!$H:$H"),"&gt;="&amp;DATE(F$19,1,1),INDIRECT("'"&amp;#REF!&amp;" Acquisition'!$H:$H"),"&lt;"&amp;DATE((F$19+1),1,1), INDIRECT("'"&amp;#REF!&amp;" Acquisition'!$G:$G"),{"Proposal","On-hold","Withdrawn"}))</f>
        <v>#REF!</v>
      </c>
      <c r="G34" s="41" t="e">
        <f ca="1">SUM(C34:F34)</f>
        <v>#REF!</v>
      </c>
      <c r="H34" s="33">
        <v>1</v>
      </c>
      <c r="I34" s="33"/>
      <c r="J34" s="33"/>
      <c r="K34" s="33"/>
      <c r="L34" s="33"/>
      <c r="M34" s="34">
        <f>SUM(H34:L34)</f>
        <v>1</v>
      </c>
      <c r="N34" s="33"/>
      <c r="O34" s="33"/>
      <c r="P34" s="116"/>
    </row>
    <row r="35" spans="1:16" ht="19.5">
      <c r="A35" s="40"/>
      <c r="B35" s="115" t="s">
        <v>63</v>
      </c>
      <c r="C35" s="117"/>
      <c r="D35" s="117"/>
      <c r="E35" s="117"/>
      <c r="F35" s="117"/>
      <c r="G35" s="118"/>
      <c r="H35" s="33">
        <v>1</v>
      </c>
      <c r="I35" s="33"/>
      <c r="J35" s="33"/>
      <c r="K35" s="33"/>
      <c r="L35" s="33"/>
      <c r="M35" s="34">
        <f>SUM(H35:L35)</f>
        <v>1</v>
      </c>
      <c r="N35" s="33"/>
      <c r="O35" s="33"/>
      <c r="P35" s="116"/>
    </row>
    <row r="36" spans="1:16" ht="19.5">
      <c r="A36" s="40"/>
      <c r="B36" s="115" t="s">
        <v>64</v>
      </c>
      <c r="C36" s="117"/>
      <c r="D36" s="117"/>
      <c r="E36" s="117"/>
      <c r="F36" s="117"/>
      <c r="G36" s="118"/>
      <c r="H36" s="33">
        <v>1</v>
      </c>
      <c r="I36" s="33"/>
      <c r="J36" s="33"/>
      <c r="K36" s="33"/>
      <c r="L36" s="33"/>
      <c r="M36" s="34">
        <f>SUM(H36:L36)</f>
        <v>1</v>
      </c>
      <c r="N36" s="33"/>
      <c r="O36" s="33"/>
      <c r="P36" s="116"/>
    </row>
    <row r="37" spans="1:16" ht="19.5">
      <c r="A37" s="40"/>
      <c r="B37" s="115" t="s">
        <v>65</v>
      </c>
      <c r="C37" s="117"/>
      <c r="D37" s="117"/>
      <c r="E37" s="117"/>
      <c r="F37" s="117"/>
      <c r="G37" s="118"/>
      <c r="H37" s="33">
        <v>1</v>
      </c>
      <c r="I37" s="33"/>
      <c r="J37" s="33"/>
      <c r="K37" s="33"/>
      <c r="L37" s="33"/>
      <c r="M37" s="34">
        <v>1</v>
      </c>
      <c r="N37" s="33"/>
      <c r="O37" s="33"/>
      <c r="P37" s="116"/>
    </row>
    <row r="38" spans="1:16" ht="19.5">
      <c r="A38" s="40"/>
      <c r="B38" s="115" t="s">
        <v>66</v>
      </c>
      <c r="C38" s="117"/>
      <c r="D38" s="117"/>
      <c r="E38" s="117"/>
      <c r="F38" s="117"/>
      <c r="G38" s="118"/>
      <c r="H38" s="33">
        <v>1</v>
      </c>
      <c r="I38" s="33"/>
      <c r="J38" s="33"/>
      <c r="K38" s="33"/>
      <c r="L38" s="33"/>
      <c r="M38" s="34">
        <f>SUM(H38:L38)</f>
        <v>1</v>
      </c>
      <c r="N38" s="33"/>
      <c r="O38" s="33"/>
      <c r="P38" s="116"/>
    </row>
    <row r="39" spans="1:16" ht="19.5">
      <c r="A39" s="40"/>
      <c r="B39" s="110" t="s">
        <v>67</v>
      </c>
      <c r="C39" s="117"/>
      <c r="D39" s="117"/>
      <c r="E39" s="117"/>
      <c r="F39" s="117"/>
      <c r="G39" s="118"/>
      <c r="H39" s="39">
        <f>SUM(H34:H38)</f>
        <v>5</v>
      </c>
      <c r="I39" s="33"/>
      <c r="J39" s="33"/>
      <c r="K39" s="33"/>
      <c r="L39" s="33"/>
      <c r="M39" s="34">
        <f>SUM(H39:L39)</f>
        <v>5</v>
      </c>
      <c r="N39" s="33"/>
      <c r="O39" s="33"/>
      <c r="P39" s="116"/>
    </row>
    <row r="40" spans="1:16">
      <c r="A40" s="29"/>
      <c r="B40" s="79"/>
      <c r="C40" s="29"/>
      <c r="D40" s="29"/>
      <c r="E40" s="29"/>
      <c r="F40" s="29"/>
      <c r="G40" s="29"/>
      <c r="H40" s="119"/>
      <c r="I40" s="119"/>
      <c r="J40" s="119"/>
      <c r="K40" s="119"/>
      <c r="L40" s="119"/>
      <c r="M40" s="29"/>
      <c r="N40" s="29"/>
      <c r="O40" s="29"/>
      <c r="P40" s="77"/>
    </row>
    <row r="41" spans="1:16" ht="18.75">
      <c r="A41" s="29"/>
      <c r="B41" s="147" t="s">
        <v>68</v>
      </c>
      <c r="C41" s="148"/>
      <c r="D41" s="148"/>
      <c r="E41" s="148"/>
      <c r="F41" s="148"/>
      <c r="G41" s="148"/>
      <c r="H41" s="148"/>
      <c r="I41" s="148"/>
      <c r="J41" s="148"/>
      <c r="K41" s="148"/>
      <c r="L41" s="148"/>
      <c r="M41" s="148"/>
      <c r="N41" s="148"/>
      <c r="O41" s="148"/>
      <c r="P41" s="149"/>
    </row>
    <row r="42" spans="1:16" ht="15" customHeight="1">
      <c r="A42" s="29"/>
      <c r="B42" s="120"/>
      <c r="C42" s="152" t="s">
        <v>34</v>
      </c>
      <c r="D42" s="152"/>
      <c r="E42" s="152"/>
      <c r="F42" s="152"/>
      <c r="G42" s="152"/>
      <c r="H42" s="151" t="s">
        <v>50</v>
      </c>
      <c r="I42" s="151"/>
      <c r="J42" s="151"/>
      <c r="K42" s="151"/>
      <c r="L42" s="151"/>
      <c r="M42" s="37" t="s">
        <v>40</v>
      </c>
      <c r="N42" s="153" t="s">
        <v>36</v>
      </c>
      <c r="O42" s="153" t="s">
        <v>37</v>
      </c>
      <c r="P42" s="154" t="s">
        <v>38</v>
      </c>
    </row>
    <row r="43" spans="1:16" ht="24.75" customHeight="1">
      <c r="A43" s="29"/>
      <c r="B43" s="121" t="s">
        <v>2</v>
      </c>
      <c r="C43" s="38">
        <v>2018</v>
      </c>
      <c r="D43" s="38">
        <v>2019</v>
      </c>
      <c r="E43" s="38">
        <v>2020</v>
      </c>
      <c r="F43" s="38">
        <v>2021</v>
      </c>
      <c r="G43" s="38" t="s">
        <v>39</v>
      </c>
      <c r="H43" s="38">
        <v>2022</v>
      </c>
      <c r="I43" s="38">
        <v>2023</v>
      </c>
      <c r="J43" s="38">
        <v>2024</v>
      </c>
      <c r="K43" s="36">
        <v>2025</v>
      </c>
      <c r="L43" s="38">
        <v>2026</v>
      </c>
      <c r="M43" s="37" t="s">
        <v>40</v>
      </c>
      <c r="N43" s="153"/>
      <c r="O43" s="153"/>
      <c r="P43" s="154"/>
    </row>
    <row r="44" spans="1:16">
      <c r="A44" s="29"/>
      <c r="B44" s="122" t="s">
        <v>69</v>
      </c>
      <c r="C44" s="33"/>
      <c r="D44" s="33"/>
      <c r="E44" s="33"/>
      <c r="F44" s="33" t="e">
        <f t="array" aca="1" ref="F44" ca="1">SUMIFS(INDIRECT("'"&amp;#REF!&amp;" Leasing'!$F:$F"),INDIRECT("'"&amp;#REF!&amp;" Leasing'!$A:$A"),$B44,INDIRECT("'"&amp;#REF!&amp;" Leasing'!$K:$K"),"&gt;="&amp;DATE(F$19,1,1),INDIRECT("'"&amp;#REF!&amp;" Leasing'!$K:$K"),"&lt;"&amp;DATE((F$19+1),1,1))-
 SUM(SUMIFS(INDIRECT("'"&amp;#REF!&amp;" Leasing'!$F:$F"),INDIRECT("'"&amp;#REF!&amp;" Leasing'!$A:$A"),$B44,INDIRECT("'"&amp;#REF!&amp;" Leasing'!$K:$K"),"&gt;="&amp;DATE(F$19,1,1),INDIRECT("'"&amp;#REF!&amp;" Leasing'!$K:$K"),"&lt;"&amp;DATE((F$19+1),1,1), INDIRECT("'"&amp;#REF!&amp;" Leasing'!$G:$G"),{"Proposal","Rejected by LA","Rejected by Dept","Withdrawn"}))</f>
        <v>#REF!</v>
      </c>
      <c r="G44" s="35"/>
      <c r="H44" s="33">
        <v>1</v>
      </c>
      <c r="I44" s="33"/>
      <c r="J44" s="33"/>
      <c r="K44" s="33"/>
      <c r="L44" s="33"/>
      <c r="M44" s="34">
        <f>SUM(H44:L44)</f>
        <v>1</v>
      </c>
      <c r="N44" s="33"/>
      <c r="O44" s="33"/>
      <c r="P44" s="116"/>
    </row>
    <row r="45" spans="1:16">
      <c r="A45" s="29"/>
      <c r="B45" s="122" t="s">
        <v>70</v>
      </c>
      <c r="C45" s="30"/>
      <c r="D45" s="30"/>
      <c r="E45" s="30"/>
      <c r="F45" s="30"/>
      <c r="G45" s="32"/>
      <c r="H45" s="30">
        <v>1</v>
      </c>
      <c r="I45" s="30"/>
      <c r="J45" s="30"/>
      <c r="K45" s="30"/>
      <c r="L45" s="30"/>
      <c r="M45" s="31">
        <f>SUM(H45:L45)</f>
        <v>1</v>
      </c>
      <c r="N45" s="30"/>
      <c r="O45" s="30"/>
      <c r="P45" s="123"/>
    </row>
    <row r="46" spans="1:16">
      <c r="A46" s="29"/>
      <c r="B46" s="122" t="s">
        <v>71</v>
      </c>
      <c r="C46" s="30"/>
      <c r="D46" s="30"/>
      <c r="E46" s="30"/>
      <c r="F46" s="30"/>
      <c r="G46" s="32"/>
      <c r="H46" s="30">
        <v>1</v>
      </c>
      <c r="I46" s="30"/>
      <c r="J46" s="30"/>
      <c r="K46" s="30"/>
      <c r="L46" s="30"/>
      <c r="M46" s="31">
        <f>SUM(H46:L46)</f>
        <v>1</v>
      </c>
      <c r="N46" s="30"/>
      <c r="O46" s="30"/>
      <c r="P46" s="123"/>
    </row>
    <row r="47" spans="1:16">
      <c r="A47" s="29"/>
      <c r="B47" s="124" t="s">
        <v>72</v>
      </c>
      <c r="C47" s="30"/>
      <c r="D47" s="30"/>
      <c r="E47" s="30"/>
      <c r="F47" s="30"/>
      <c r="G47" s="32"/>
      <c r="H47" s="30"/>
      <c r="I47" s="30"/>
      <c r="J47" s="30"/>
      <c r="K47" s="30"/>
      <c r="L47" s="30"/>
      <c r="M47" s="31"/>
      <c r="N47" s="30"/>
      <c r="O47" s="30">
        <v>1</v>
      </c>
      <c r="P47" s="123"/>
    </row>
    <row r="48" spans="1:16">
      <c r="A48" s="29"/>
      <c r="B48" s="124" t="s">
        <v>73</v>
      </c>
      <c r="C48" s="30"/>
      <c r="D48" s="30"/>
      <c r="E48" s="30"/>
      <c r="F48" s="30" t="e">
        <f t="array" aca="1" ref="F48" ca="1">SUMIFS(INDIRECT("'"&amp;#REF!&amp;" Leasing'!$F:$F"),INDIRECT("'"&amp;#REF!&amp;" Leasing'!$A:$A"),$B48,INDIRECT("'"&amp;#REF!&amp;" Leasing'!$K:$K"),"&gt;="&amp;DATE(F$19,1,1),INDIRECT("'"&amp;#REF!&amp;" Leasing'!$K:$K"),"&lt;"&amp;DATE((F$19+1),1,1))-
 SUM(SUMIFS(INDIRECT("'"&amp;#REF!&amp;" Leasing'!$F:$F"),INDIRECT("'"&amp;#REF!&amp;" Leasing'!$A:$A"),$B48,INDIRECT("'"&amp;#REF!&amp;" Leasing'!$K:$K"),"&gt;="&amp;DATE(F$19,1,1),INDIRECT("'"&amp;#REF!&amp;" Leasing'!$K:$K"),"&lt;"&amp;DATE((F$19+1),1,1), INDIRECT("'"&amp;#REF!&amp;" Leasing'!$G:$G"),{"Proposal","Rejected by LA","Rejected by Dept","Withdrawn"}))</f>
        <v>#REF!</v>
      </c>
      <c r="G48" s="32"/>
      <c r="H48" s="30">
        <v>1</v>
      </c>
      <c r="I48" s="30"/>
      <c r="J48" s="30"/>
      <c r="K48" s="30"/>
      <c r="L48" s="30"/>
      <c r="M48" s="31">
        <f>SUM(H48:L48)</f>
        <v>1</v>
      </c>
      <c r="N48" s="30"/>
      <c r="O48" s="30"/>
      <c r="P48" s="123"/>
    </row>
    <row r="49" spans="1:16">
      <c r="A49" s="29"/>
      <c r="B49" s="124" t="s">
        <v>74</v>
      </c>
      <c r="C49" s="30"/>
      <c r="D49" s="30"/>
      <c r="E49" s="30"/>
      <c r="F49" s="30"/>
      <c r="G49" s="32"/>
      <c r="H49" s="30"/>
      <c r="I49" s="30"/>
      <c r="J49" s="30"/>
      <c r="K49" s="30"/>
      <c r="L49" s="30"/>
      <c r="M49" s="31"/>
      <c r="N49" s="30"/>
      <c r="O49" s="30"/>
      <c r="P49" s="123">
        <v>4</v>
      </c>
    </row>
    <row r="50" spans="1:16">
      <c r="A50" s="29"/>
      <c r="B50" s="125" t="s">
        <v>75</v>
      </c>
      <c r="C50" s="126"/>
      <c r="D50" s="126"/>
      <c r="E50" s="126"/>
      <c r="F50" s="126"/>
      <c r="G50" s="126"/>
      <c r="H50" s="127">
        <f>SUM(H44:H49)</f>
        <v>4</v>
      </c>
      <c r="I50" s="128"/>
      <c r="J50" s="128"/>
      <c r="K50" s="128"/>
      <c r="L50" s="128"/>
      <c r="M50" s="129">
        <f>SUM(M44:M49)</f>
        <v>4</v>
      </c>
      <c r="N50" s="127">
        <f>SUM(N44:N49)</f>
        <v>0</v>
      </c>
      <c r="O50" s="127">
        <f>SUM(O44:O49)</f>
        <v>1</v>
      </c>
      <c r="P50" s="130">
        <f>SUM(P44:P49)</f>
        <v>4</v>
      </c>
    </row>
    <row r="52" spans="1:16">
      <c r="B52" s="28"/>
    </row>
  </sheetData>
  <mergeCells count="30">
    <mergeCell ref="H2:K2"/>
    <mergeCell ref="L2:N2"/>
    <mergeCell ref="H3:K3"/>
    <mergeCell ref="L3:N3"/>
    <mergeCell ref="H4:K4"/>
    <mergeCell ref="L4:N4"/>
    <mergeCell ref="H5:K5"/>
    <mergeCell ref="L5:N5"/>
    <mergeCell ref="B6:P6"/>
    <mergeCell ref="C7:G7"/>
    <mergeCell ref="H7:L7"/>
    <mergeCell ref="N7:N8"/>
    <mergeCell ref="O7:O8"/>
    <mergeCell ref="P7:P8"/>
    <mergeCell ref="H15:P15"/>
    <mergeCell ref="B17:P17"/>
    <mergeCell ref="C18:G18"/>
    <mergeCell ref="H18:L18"/>
    <mergeCell ref="N18:N19"/>
    <mergeCell ref="O18:O19"/>
    <mergeCell ref="P18:P19"/>
    <mergeCell ref="B31:P31"/>
    <mergeCell ref="C32:G32"/>
    <mergeCell ref="H32:L32"/>
    <mergeCell ref="B41:P41"/>
    <mergeCell ref="C42:G42"/>
    <mergeCell ref="H42:L42"/>
    <mergeCell ref="N42:N43"/>
    <mergeCell ref="O42:O43"/>
    <mergeCell ref="P42:P43"/>
  </mergeCells>
  <conditionalFormatting sqref="H15 H14:M14">
    <cfRule type="cellIs" dxfId="92" priority="95" operator="lessThan">
      <formula>0</formula>
    </cfRule>
    <cfRule type="cellIs" dxfId="91" priority="96" operator="greaterThanOrEqual">
      <formula>0</formula>
    </cfRule>
  </conditionalFormatting>
  <conditionalFormatting sqref="B17 L9:L10 H12:J12 L12 H14:J14 H15 L14:P14 H20:P22 K9:K14 N23:P24 J23:L24 G40:O40 B16:O16 H9:J10 B29:O30 B5:G5 J26:L26 H27:L28 H23:I26 M26:P28 M23:M25 N33:P33 K44:K49 M44:M49 L5 O5 B20:G24 C34:P39 B26:G28">
    <cfRule type="cellIs" dxfId="90" priority="94" operator="equal">
      <formula>0</formula>
    </cfRule>
  </conditionalFormatting>
  <conditionalFormatting sqref="K13">
    <cfRule type="cellIs" dxfId="89" priority="93" stopIfTrue="1" operator="equal">
      <formula>0</formula>
    </cfRule>
  </conditionalFormatting>
  <conditionalFormatting sqref="H12:L12">
    <cfRule type="cellIs" dxfId="88" priority="92" operator="equal">
      <formula>0</formula>
    </cfRule>
  </conditionalFormatting>
  <conditionalFormatting sqref="G20:G24 G26:G28 G34:G39">
    <cfRule type="cellIs" dxfId="87" priority="91" stopIfTrue="1" operator="equal">
      <formula>0</formula>
    </cfRule>
  </conditionalFormatting>
  <conditionalFormatting sqref="B31">
    <cfRule type="cellIs" dxfId="86" priority="90" operator="equal">
      <formula>0</formula>
    </cfRule>
  </conditionalFormatting>
  <conditionalFormatting sqref="B6 C14:G15 B7:G10 B12:G12 B11 B13">
    <cfRule type="cellIs" dxfId="85" priority="85" operator="equal">
      <formula>0</formula>
    </cfRule>
  </conditionalFormatting>
  <conditionalFormatting sqref="N7:P8 N12:P12">
    <cfRule type="cellIs" dxfId="84" priority="83" operator="equal">
      <formula>0</formula>
    </cfRule>
  </conditionalFormatting>
  <conditionalFormatting sqref="D14:G15">
    <cfRule type="cellIs" dxfId="83" priority="86" operator="lessThan">
      <formula>0</formula>
    </cfRule>
    <cfRule type="cellIs" dxfId="82" priority="87" operator="greaterThanOrEqual">
      <formula>0</formula>
    </cfRule>
  </conditionalFormatting>
  <conditionalFormatting sqref="C14:F15">
    <cfRule type="cellIs" dxfId="81" priority="88" operator="lessThan">
      <formula>0</formula>
    </cfRule>
    <cfRule type="cellIs" dxfId="80" priority="89" operator="greaterThanOrEqual">
      <formula>0</formula>
    </cfRule>
  </conditionalFormatting>
  <conditionalFormatting sqref="C12:F12">
    <cfRule type="cellIs" dxfId="79" priority="84" operator="equal">
      <formula>0</formula>
    </cfRule>
  </conditionalFormatting>
  <conditionalFormatting sqref="I13:J13">
    <cfRule type="cellIs" dxfId="78" priority="82" operator="equal">
      <formula>0</formula>
    </cfRule>
  </conditionalFormatting>
  <conditionalFormatting sqref="L8">
    <cfRule type="cellIs" dxfId="77" priority="74" operator="equal">
      <formula>0</formula>
    </cfRule>
  </conditionalFormatting>
  <conditionalFormatting sqref="I13:J13">
    <cfRule type="cellIs" dxfId="76" priority="81" stopIfTrue="1" operator="equal">
      <formula>0</formula>
    </cfRule>
  </conditionalFormatting>
  <conditionalFormatting sqref="I8:J8">
    <cfRule type="cellIs" dxfId="75" priority="80" operator="equal">
      <formula>0</formula>
    </cfRule>
  </conditionalFormatting>
  <conditionalFormatting sqref="H13">
    <cfRule type="cellIs" dxfId="74" priority="79" operator="equal">
      <formula>0</formula>
    </cfRule>
  </conditionalFormatting>
  <conditionalFormatting sqref="H13">
    <cfRule type="cellIs" dxfId="73" priority="78" stopIfTrue="1" operator="equal">
      <formula>0</formula>
    </cfRule>
  </conditionalFormatting>
  <conditionalFormatting sqref="H8">
    <cfRule type="cellIs" dxfId="72" priority="77" operator="equal">
      <formula>0</formula>
    </cfRule>
  </conditionalFormatting>
  <conditionalFormatting sqref="L13">
    <cfRule type="cellIs" dxfId="71" priority="76" operator="equal">
      <formula>0</formula>
    </cfRule>
  </conditionalFormatting>
  <conditionalFormatting sqref="L13">
    <cfRule type="cellIs" dxfId="70" priority="75" stopIfTrue="1" operator="equal">
      <formula>0</formula>
    </cfRule>
  </conditionalFormatting>
  <conditionalFormatting sqref="M8">
    <cfRule type="cellIs" dxfId="69" priority="73" operator="equal">
      <formula>0</formula>
    </cfRule>
  </conditionalFormatting>
  <conditionalFormatting sqref="N13:P13">
    <cfRule type="cellIs" dxfId="68" priority="72" operator="equal">
      <formula>0</formula>
    </cfRule>
  </conditionalFormatting>
  <conditionalFormatting sqref="N13:P13">
    <cfRule type="cellIs" dxfId="67" priority="71" stopIfTrue="1" operator="equal">
      <formula>0</formula>
    </cfRule>
  </conditionalFormatting>
  <conditionalFormatting sqref="M12:M13">
    <cfRule type="cellIs" dxfId="66" priority="70" operator="equal">
      <formula>0</formula>
    </cfRule>
  </conditionalFormatting>
  <conditionalFormatting sqref="M9:M11">
    <cfRule type="cellIs" dxfId="65" priority="69" operator="equal">
      <formula>0</formula>
    </cfRule>
  </conditionalFormatting>
  <conditionalFormatting sqref="L25">
    <cfRule type="cellIs" dxfId="64" priority="66" operator="equal">
      <formula>0</formula>
    </cfRule>
  </conditionalFormatting>
  <conditionalFormatting sqref="C25:G25 N25:P25 J25:K25">
    <cfRule type="cellIs" dxfId="63" priority="68" operator="equal">
      <formula>0</formula>
    </cfRule>
  </conditionalFormatting>
  <conditionalFormatting sqref="G25">
    <cfRule type="cellIs" dxfId="62" priority="67" stopIfTrue="1" operator="equal">
      <formula>0</formula>
    </cfRule>
  </conditionalFormatting>
  <conditionalFormatting sqref="B41">
    <cfRule type="cellIs" dxfId="61" priority="65" operator="equal">
      <formula>0</formula>
    </cfRule>
  </conditionalFormatting>
  <conditionalFormatting sqref="C11:G11">
    <cfRule type="cellIs" dxfId="60" priority="64" operator="equal">
      <formula>0</formula>
    </cfRule>
  </conditionalFormatting>
  <conditionalFormatting sqref="I11:J11">
    <cfRule type="cellIs" dxfId="59" priority="63" operator="equal">
      <formula>0</formula>
    </cfRule>
  </conditionalFormatting>
  <conditionalFormatting sqref="H11">
    <cfRule type="cellIs" dxfId="58" priority="62" operator="equal">
      <formula>0</formula>
    </cfRule>
  </conditionalFormatting>
  <conditionalFormatting sqref="L11">
    <cfRule type="cellIs" dxfId="57" priority="61" operator="equal">
      <formula>0</formula>
    </cfRule>
  </conditionalFormatting>
  <conditionalFormatting sqref="B25">
    <cfRule type="cellIs" dxfId="56" priority="60" operator="equal">
      <formula>0</formula>
    </cfRule>
  </conditionalFormatting>
  <conditionalFormatting sqref="H44:H47">
    <cfRule type="cellIs" dxfId="55" priority="55" operator="equal">
      <formula>0</formula>
    </cfRule>
  </conditionalFormatting>
  <conditionalFormatting sqref="N44:N47">
    <cfRule type="cellIs" dxfId="54" priority="54" operator="equal">
      <formula>0</formula>
    </cfRule>
  </conditionalFormatting>
  <conditionalFormatting sqref="C44:G47 I44:J47">
    <cfRule type="cellIs" dxfId="53" priority="59" operator="equal">
      <formula>0</formula>
    </cfRule>
  </conditionalFormatting>
  <conditionalFormatting sqref="G44:G47">
    <cfRule type="cellIs" dxfId="52" priority="58" stopIfTrue="1" operator="equal">
      <formula>0</formula>
    </cfRule>
  </conditionalFormatting>
  <conditionalFormatting sqref="O44:P47">
    <cfRule type="cellIs" dxfId="51" priority="57" operator="equal">
      <formula>0</formula>
    </cfRule>
  </conditionalFormatting>
  <conditionalFormatting sqref="L44:L47">
    <cfRule type="cellIs" dxfId="50" priority="56" operator="equal">
      <formula>0</formula>
    </cfRule>
  </conditionalFormatting>
  <conditionalFormatting sqref="H48:H49">
    <cfRule type="cellIs" dxfId="49" priority="49" operator="equal">
      <formula>0</formula>
    </cfRule>
  </conditionalFormatting>
  <conditionalFormatting sqref="N48:N49">
    <cfRule type="cellIs" dxfId="48" priority="48" operator="equal">
      <formula>0</formula>
    </cfRule>
  </conditionalFormatting>
  <conditionalFormatting sqref="C48:G49 I48:J49">
    <cfRule type="cellIs" dxfId="47" priority="53" operator="equal">
      <formula>0</formula>
    </cfRule>
  </conditionalFormatting>
  <conditionalFormatting sqref="G48:G49">
    <cfRule type="cellIs" dxfId="46" priority="52" stopIfTrue="1" operator="equal">
      <formula>0</formula>
    </cfRule>
  </conditionalFormatting>
  <conditionalFormatting sqref="O48:P49">
    <cfRule type="cellIs" dxfId="45" priority="51" operator="equal">
      <formula>0</formula>
    </cfRule>
  </conditionalFormatting>
  <conditionalFormatting sqref="L48:L49">
    <cfRule type="cellIs" dxfId="44" priority="50" operator="equal">
      <formula>0</formula>
    </cfRule>
  </conditionalFormatting>
  <conditionalFormatting sqref="H7">
    <cfRule type="cellIs" dxfId="43" priority="47" operator="equal">
      <formula>0</formula>
    </cfRule>
  </conditionalFormatting>
  <conditionalFormatting sqref="M7">
    <cfRule type="cellIs" dxfId="42" priority="46" operator="equal">
      <formula>0</formula>
    </cfRule>
  </conditionalFormatting>
  <conditionalFormatting sqref="K8">
    <cfRule type="cellIs" dxfId="41" priority="45" operator="equal">
      <formula>0</formula>
    </cfRule>
  </conditionalFormatting>
  <conditionalFormatting sqref="B18:G18 C19:G19">
    <cfRule type="cellIs" dxfId="40" priority="44" operator="equal">
      <formula>0</formula>
    </cfRule>
  </conditionalFormatting>
  <conditionalFormatting sqref="N18:P19">
    <cfRule type="cellIs" dxfId="39" priority="43" operator="equal">
      <formula>0</formula>
    </cfRule>
  </conditionalFormatting>
  <conditionalFormatting sqref="M19">
    <cfRule type="cellIs" dxfId="38" priority="42" operator="equal">
      <formula>0</formula>
    </cfRule>
  </conditionalFormatting>
  <conditionalFormatting sqref="M18">
    <cfRule type="cellIs" dxfId="37" priority="40" operator="equal">
      <formula>0</formula>
    </cfRule>
  </conditionalFormatting>
  <conditionalFormatting sqref="B32:G32">
    <cfRule type="cellIs" dxfId="36" priority="39" operator="equal">
      <formula>0</formula>
    </cfRule>
  </conditionalFormatting>
  <conditionalFormatting sqref="N32:P32">
    <cfRule type="cellIs" dxfId="35" priority="38" operator="equal">
      <formula>0</formula>
    </cfRule>
  </conditionalFormatting>
  <conditionalFormatting sqref="M32">
    <cfRule type="cellIs" dxfId="34" priority="36" operator="equal">
      <formula>0</formula>
    </cfRule>
  </conditionalFormatting>
  <conditionalFormatting sqref="B19">
    <cfRule type="cellIs" dxfId="33" priority="35" operator="equal">
      <formula>0</formula>
    </cfRule>
  </conditionalFormatting>
  <conditionalFormatting sqref="C33:G33">
    <cfRule type="cellIs" dxfId="32" priority="34" operator="equal">
      <formula>0</formula>
    </cfRule>
  </conditionalFormatting>
  <conditionalFormatting sqref="M33">
    <cfRule type="cellIs" dxfId="31" priority="33" operator="equal">
      <formula>0</formula>
    </cfRule>
  </conditionalFormatting>
  <conditionalFormatting sqref="B33">
    <cfRule type="cellIs" dxfId="30" priority="32" operator="equal">
      <formula>0</formula>
    </cfRule>
  </conditionalFormatting>
  <conditionalFormatting sqref="B42:G42 C43:G43">
    <cfRule type="cellIs" dxfId="29" priority="31" operator="equal">
      <formula>0</formula>
    </cfRule>
  </conditionalFormatting>
  <conditionalFormatting sqref="N42:P43">
    <cfRule type="cellIs" dxfId="28" priority="30" operator="equal">
      <formula>0</formula>
    </cfRule>
  </conditionalFormatting>
  <conditionalFormatting sqref="M43">
    <cfRule type="cellIs" dxfId="27" priority="29" operator="equal">
      <formula>0</formula>
    </cfRule>
  </conditionalFormatting>
  <conditionalFormatting sqref="M42">
    <cfRule type="cellIs" dxfId="26" priority="27" operator="equal">
      <formula>0</formula>
    </cfRule>
  </conditionalFormatting>
  <conditionalFormatting sqref="B43">
    <cfRule type="cellIs" dxfId="25" priority="26" operator="equal">
      <formula>0</formula>
    </cfRule>
  </conditionalFormatting>
  <conditionalFormatting sqref="L19">
    <cfRule type="cellIs" dxfId="24" priority="23" operator="equal">
      <formula>0</formula>
    </cfRule>
  </conditionalFormatting>
  <conditionalFormatting sqref="I19:J19">
    <cfRule type="cellIs" dxfId="23" priority="25" operator="equal">
      <formula>0</formula>
    </cfRule>
  </conditionalFormatting>
  <conditionalFormatting sqref="H19">
    <cfRule type="cellIs" dxfId="22" priority="24" operator="equal">
      <formula>0</formula>
    </cfRule>
  </conditionalFormatting>
  <conditionalFormatting sqref="K19">
    <cfRule type="cellIs" dxfId="21" priority="22" operator="equal">
      <formula>0</formula>
    </cfRule>
  </conditionalFormatting>
  <conditionalFormatting sqref="L33">
    <cfRule type="cellIs" dxfId="20" priority="19" operator="equal">
      <formula>0</formula>
    </cfRule>
  </conditionalFormatting>
  <conditionalFormatting sqref="I33:J33">
    <cfRule type="cellIs" dxfId="19" priority="21" operator="equal">
      <formula>0</formula>
    </cfRule>
  </conditionalFormatting>
  <conditionalFormatting sqref="H33">
    <cfRule type="cellIs" dxfId="18" priority="20" operator="equal">
      <formula>0</formula>
    </cfRule>
  </conditionalFormatting>
  <conditionalFormatting sqref="K33">
    <cfRule type="cellIs" dxfId="17" priority="18" operator="equal">
      <formula>0</formula>
    </cfRule>
  </conditionalFormatting>
  <conditionalFormatting sqref="L43">
    <cfRule type="cellIs" dxfId="16" priority="15" operator="equal">
      <formula>0</formula>
    </cfRule>
  </conditionalFormatting>
  <conditionalFormatting sqref="I43:J43">
    <cfRule type="cellIs" dxfId="15" priority="17" operator="equal">
      <formula>0</formula>
    </cfRule>
  </conditionalFormatting>
  <conditionalFormatting sqref="H43">
    <cfRule type="cellIs" dxfId="14" priority="16" operator="equal">
      <formula>0</formula>
    </cfRule>
  </conditionalFormatting>
  <conditionalFormatting sqref="K43">
    <cfRule type="cellIs" dxfId="13" priority="14" operator="equal">
      <formula>0</formula>
    </cfRule>
  </conditionalFormatting>
  <conditionalFormatting sqref="C13:G13">
    <cfRule type="cellIs" dxfId="12" priority="13" operator="equal">
      <formula>0</formula>
    </cfRule>
  </conditionalFormatting>
  <conditionalFormatting sqref="C13:F13">
    <cfRule type="cellIs" dxfId="11" priority="12" stopIfTrue="1" operator="equal">
      <formula>0</formula>
    </cfRule>
  </conditionalFormatting>
  <conditionalFormatting sqref="B39">
    <cfRule type="cellIs" dxfId="10" priority="11" operator="equal">
      <formula>0</formula>
    </cfRule>
  </conditionalFormatting>
  <conditionalFormatting sqref="B50">
    <cfRule type="cellIs" dxfId="9" priority="10" operator="equal">
      <formula>0</formula>
    </cfRule>
  </conditionalFormatting>
  <conditionalFormatting sqref="B52">
    <cfRule type="expression" dxfId="8" priority="4">
      <formula>AND($K52&gt;=DATE(2024,1,1),$K52&lt;DATE(2025,1,1))</formula>
    </cfRule>
    <cfRule type="expression" dxfId="7" priority="5">
      <formula>AND($K52&gt;=DATE(2023,1,1),$K52&lt;DATE(2024,1,1))</formula>
    </cfRule>
    <cfRule type="expression" dxfId="6" priority="6">
      <formula>AND($K52&gt;=DATE(2022,1,1),$K52&lt;DATE(2023,1,1))</formula>
    </cfRule>
    <cfRule type="expression" dxfId="5" priority="7">
      <formula>AND($K52&gt;=DATE(2021,1,1),$K52&lt;DATE(2022,1,1))</formula>
    </cfRule>
    <cfRule type="expression" dxfId="4" priority="8">
      <formula>AND($K52&gt;=DATE(2020,1,1),$K52&lt;DATE(2021,1,1))</formula>
    </cfRule>
    <cfRule type="expression" dxfId="3" priority="9">
      <formula>AND($K52&gt;=DATE(2019,1,1),$K52&lt;DATE(2020,1,1))</formula>
    </cfRule>
  </conditionalFormatting>
  <conditionalFormatting sqref="H18">
    <cfRule type="cellIs" dxfId="2" priority="3" operator="equal">
      <formula>0</formula>
    </cfRule>
  </conditionalFormatting>
  <conditionalFormatting sqref="H32">
    <cfRule type="cellIs" dxfId="1" priority="2" operator="equal">
      <formula>0</formula>
    </cfRule>
  </conditionalFormatting>
  <conditionalFormatting sqref="H42">
    <cfRule type="cellIs" dxfId="0" priority="1" operator="equal">
      <formula>0</formula>
    </cfRule>
  </conditionalFormatting>
  <dataValidations count="1">
    <dataValidation type="textLength" allowBlank="1" showInputMessage="1" showErrorMessage="1" promptTitle="Project Name" prompt="Enter Project Name and site address" sqref="B52" xr:uid="{00000000-0002-0000-0100-000000000000}">
      <formula1>0</formula1>
      <formula2>500</formula2>
    </dataValidation>
  </dataValidations>
  <pageMargins left="0.7" right="0.7" top="0.75" bottom="0.75" header="0.3" footer="0.3"/>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ilot_PII xmlns="8efb52a8-86af-420a-b243-9a528fe3c2b8">No</Pilot_PII>
    <Pilot_CustomTrigger xmlns="8efb52a8-86af-420a-b243-9a528fe3c2b8">false</Pilot_CustomTrigger>
    <Pilot_LibraryMetadataID xmlns="8efb52a8-86af-420a-b243-9a528fe3c2b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
  <cached>True</cached>
  <openByDefault>True</openByDefault>
  <xsnScope/>
</customXsn>
</file>

<file path=customXml/item4.xml><?xml version="1.0" encoding="utf-8"?>
<ct:contentTypeSchema xmlns:ct="http://schemas.microsoft.com/office/2006/metadata/contentType" xmlns:ma="http://schemas.microsoft.com/office/2006/metadata/properties/metaAttributes" ct:_="" ma:_="" ma:contentTypeName="Limerick SpreadSheet" ma:contentTypeID="0x010100DEFFC5202677D240AAC1A18AB658BD3002002D47A3EBE60F384A8177FE95CF0D00D5" ma:contentTypeVersion="14" ma:contentTypeDescription="" ma:contentTypeScope="" ma:versionID="ec7ec9a8c01d8b753fcdf0a608ed138c">
  <xsd:schema xmlns:xsd="http://www.w3.org/2001/XMLSchema" xmlns:xs="http://www.w3.org/2001/XMLSchema" xmlns:p="http://schemas.microsoft.com/office/2006/metadata/properties" xmlns:ns2="8efb52a8-86af-420a-b243-9a528fe3c2b8" targetNamespace="http://schemas.microsoft.com/office/2006/metadata/properties" ma:root="true" ma:fieldsID="b74f84be109ddcfa1713786ac3ca53be" ns2:_="">
    <xsd:import namespace="8efb52a8-86af-420a-b243-9a528fe3c2b8"/>
    <xsd:element name="properties">
      <xsd:complexType>
        <xsd:sequence>
          <xsd:element name="documentManagement">
            <xsd:complexType>
              <xsd:all>
                <xsd:element ref="ns2:Pilot_PII"/>
                <xsd:element ref="ns2:Pilot_CustomTrigger" minOccurs="0"/>
                <xsd:element ref="ns2:Pilot_LibraryMetadata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fb52a8-86af-420a-b243-9a528fe3c2b8" elementFormDefault="qualified">
    <xsd:import namespace="http://schemas.microsoft.com/office/2006/documentManagement/types"/>
    <xsd:import namespace="http://schemas.microsoft.com/office/infopath/2007/PartnerControls"/>
    <xsd:element name="Pilot_PII" ma:index="8" ma:displayName="Contains Personal Data" ma:format="Dropdown" ma:internalName="Pilot_PII" ma:readOnly="false">
      <xsd:simpleType>
        <xsd:restriction base="dms:Choice">
          <xsd:enumeration value="No"/>
          <xsd:enumeration value="Yes"/>
        </xsd:restriction>
      </xsd:simpleType>
    </xsd:element>
    <xsd:element name="Pilot_CustomTrigger" ma:index="9" nillable="true" ma:displayName="Custom Trigger" ma:default="0" ma:internalName="Pilot_CustomTrigger">
      <xsd:simpleType>
        <xsd:restriction base="dms:Boolean"/>
      </xsd:simpleType>
    </xsd:element>
    <xsd:element name="Pilot_LibraryMetadataID" ma:index="10" nillable="true" ma:displayName="Library Metadata ID" ma:internalName="Pilot_LibraryMetadataID"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7e733a04-0821-4e76-9ae2-fc1dcfab5bc4" ContentTypeId="0x010100DEFFC5202677D240AAC1A18AB658BD3002" PreviousValue="false"/>
</file>

<file path=customXml/itemProps1.xml><?xml version="1.0" encoding="utf-8"?>
<ds:datastoreItem xmlns:ds="http://schemas.openxmlformats.org/officeDocument/2006/customXml" ds:itemID="{F1997D3E-047C-4521-A9B2-24E7A83F1BF4}"/>
</file>

<file path=customXml/itemProps2.xml><?xml version="1.0" encoding="utf-8"?>
<ds:datastoreItem xmlns:ds="http://schemas.openxmlformats.org/officeDocument/2006/customXml" ds:itemID="{A1CF61CA-E2E2-4143-BEEA-4DF5D8EDEF08}"/>
</file>

<file path=customXml/itemProps3.xml><?xml version="1.0" encoding="utf-8"?>
<ds:datastoreItem xmlns:ds="http://schemas.openxmlformats.org/officeDocument/2006/customXml" ds:itemID="{29759A0A-3A3C-4C01-9D9A-4866B4CF40A4}"/>
</file>

<file path=customXml/itemProps4.xml><?xml version="1.0" encoding="utf-8"?>
<ds:datastoreItem xmlns:ds="http://schemas.openxmlformats.org/officeDocument/2006/customXml" ds:itemID="{4C454A9A-AB2D-4CD2-8655-4FF40AB16764}"/>
</file>

<file path=customXml/itemProps5.xml><?xml version="1.0" encoding="utf-8"?>
<ds:datastoreItem xmlns:ds="http://schemas.openxmlformats.org/officeDocument/2006/customXml" ds:itemID="{FFD4362E-C4EF-49BD-9A7C-8C8F760C97C0}"/>
</file>

<file path=docProps/app.xml><?xml version="1.0" encoding="utf-8"?>
<Properties xmlns="http://schemas.openxmlformats.org/officeDocument/2006/extended-properties" xmlns:vt="http://schemas.openxmlformats.org/officeDocument/2006/docPropsVTypes">
  <Application>Microsoft Excel Online</Application>
  <Manager/>
  <Company>Limerick City and County Council</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Creed, Helen</dc:creator>
  <cp:keywords/>
  <dc:description/>
  <cp:lastModifiedBy/>
  <cp:revision/>
  <dcterms:created xsi:type="dcterms:W3CDTF">2022-05-06T11:49:25Z</dcterms:created>
  <dcterms:modified xsi:type="dcterms:W3CDTF">2022-06-09T10:58:55Z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0x010100DEFFC5202677D240AAC1A18AB658BD3002002D47A3EBE60F384A8177FE95CF0D00D5</vt:lpwstr>
  </property>
</Properties>
</file>